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ocuments\CICMS\2027\Programmes et fiches inscription\"/>
    </mc:Choice>
  </mc:AlternateContent>
  <xr:revisionPtr revIDLastSave="0" documentId="13_ncr:1_{FBC2EB72-66D4-4EF4-B87F-E9B773349333}" xr6:coauthVersionLast="47" xr6:coauthVersionMax="47" xr10:uidLastSave="{00000000-0000-0000-0000-000000000000}"/>
  <bookViews>
    <workbookView xWindow="28680" yWindow="-120" windowWidth="29040" windowHeight="15720" xr2:uid="{C24D753E-5C7C-4910-82BC-39C696DDD999}"/>
  </bookViews>
  <sheets>
    <sheet name="Feuil1" sheetId="1" r:id="rId1"/>
  </sheets>
  <definedNames>
    <definedName name="Bool_Sej1">Feuil1!$H$79</definedName>
    <definedName name="Bool_Sej2">Feuil1!$H$93</definedName>
    <definedName name="Bool_WE1">Feuil1!$H$59</definedName>
    <definedName name="Bool_WE2">Feuil1!$H$69</definedName>
    <definedName name="Nb_Act_Cochees">Feuil1!$I$111</definedName>
    <definedName name="Nb_Lic">Feuil1!$C$43</definedName>
    <definedName name="Nb_pers">Feuil1!$I$10</definedName>
    <definedName name="Opt_Ass_Sej1">Feuil1!$I$82</definedName>
    <definedName name="Opt_Ass_Sej2">Feuil1!$I$96</definedName>
    <definedName name="Opt_Indiv_Sej1">Feuil1!$I$80</definedName>
    <definedName name="Opt_Indiv_Sej2">Feuil1!$I$94</definedName>
    <definedName name="Opt_Indiv_WE1">Feuil1!$I$61</definedName>
    <definedName name="Opt_Indiv_WE2">Feuil1!$I$70</definedName>
    <definedName name="Opt_Park_Sej1">Feuil1!$I$84</definedName>
    <definedName name="Opt_Park_sej2">Feuil1!$I$98</definedName>
    <definedName name="Prix_Sej1">Feuil1!$H$77</definedName>
    <definedName name="Px_Sej1">Feuil1!$H$77</definedName>
    <definedName name="Px_Sej2">Feuil1!$H$91</definedName>
    <definedName name="Px_WE1">Feuil1!$H$58</definedName>
    <definedName name="Px_WE2">Feuil1!$H$67</definedName>
    <definedName name="Red_Enf12_Sej1">Feuil1!$H$82</definedName>
    <definedName name="Red_Enf12_Sej2">Feuil1!$H$96</definedName>
    <definedName name="Red_Enf2_Sej1">Feuil1!$H$80</definedName>
    <definedName name="Red_Enf2_Sej2">Feuil1!$H$94</definedName>
    <definedName name="Red_Enf6_Sej1">Feuil1!$H$81</definedName>
    <definedName name="Red_Enf6_Sej2">Feuil1!$H$95</definedName>
    <definedName name="Red_Forf_WE1">Feuil1!$H$61</definedName>
    <definedName name="Red_Forf_WE2">Feuil1!$H$70</definedName>
    <definedName name="Red_Lic_WE1">Feuil1!$H$62</definedName>
    <definedName name="Red_Lic_WE2">Feuil1!$H$71</definedName>
    <definedName name="Total_Options_séjour_1">Feuil1!$G$85</definedName>
    <definedName name="Total_Options_séjour_2">Feuil1!$G$99</definedName>
    <definedName name="Total_Options_WE1">Feuil1!$G$65</definedName>
    <definedName name="Total_Options_WE2">Feuil1!$G$73</definedName>
    <definedName name="Total_Réductions_séjour_1">Feuil1!$D$85</definedName>
    <definedName name="Total_Réductions_séjour_2">Feuil1!$D$99</definedName>
    <definedName name="Total_Réductions_WE1">Feuil1!$D$65</definedName>
    <definedName name="Total_Réductions_WE2">Feuil1!$D$73</definedName>
    <definedName name="Total_séjour_1">Feuil1!$G$86</definedName>
    <definedName name="Total_séjour_2">Feuil1!$G$100</definedName>
    <definedName name="Total_WE1">Feuil1!$G$66</definedName>
    <definedName name="Total_WE2">Feuil1!$G$74</definedName>
    <definedName name="_xlnm.Print_Area" localSheetId="0">Feuil1!$A$1:$G$156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1" l="1"/>
  <c r="B71" i="1"/>
  <c r="B70" i="1"/>
  <c r="B62" i="1"/>
  <c r="B96" i="1"/>
  <c r="B95" i="1"/>
  <c r="B94" i="1"/>
  <c r="B82" i="1"/>
  <c r="B81" i="1"/>
  <c r="B80" i="1"/>
  <c r="E70" i="1"/>
  <c r="E62" i="1"/>
  <c r="I111" i="1" l="1"/>
  <c r="C111" i="1" s="1"/>
  <c r="D113" i="1"/>
  <c r="B113" i="1"/>
  <c r="D112" i="1"/>
  <c r="B112" i="1"/>
  <c r="G77" i="1" l="1" a="1"/>
  <c r="G77" i="1" s="1"/>
  <c r="G86" i="1" a="1"/>
  <c r="G86" i="1" s="1"/>
  <c r="C113" i="1" s="1"/>
  <c r="E80" i="1"/>
  <c r="E82" i="1"/>
  <c r="G85" i="1"/>
  <c r="D85" i="1"/>
  <c r="E98" i="1"/>
  <c r="E96" i="1"/>
  <c r="E94" i="1"/>
  <c r="G91" i="1"/>
  <c r="F67" i="1"/>
  <c r="F59" i="1"/>
  <c r="G65" i="1"/>
  <c r="D65" i="1"/>
  <c r="G99" i="1"/>
  <c r="D99" i="1"/>
  <c r="F74" i="1"/>
  <c r="G73" i="1"/>
  <c r="F73" i="1"/>
  <c r="D73" i="1"/>
  <c r="C73" i="1"/>
  <c r="F66" i="1"/>
  <c r="F65" i="1"/>
  <c r="C65" i="1"/>
  <c r="I10" i="1"/>
  <c r="A78" i="1" s="1"/>
  <c r="I59" i="1" l="1"/>
  <c r="C110" i="1"/>
  <c r="A92" i="1"/>
  <c r="G100" i="1"/>
  <c r="E113" i="1" s="1"/>
  <c r="G66" i="1"/>
  <c r="C112" i="1" s="1"/>
  <c r="G74" i="1"/>
  <c r="E112" i="1" s="1"/>
  <c r="A109" i="1"/>
  <c r="A60" i="1"/>
  <c r="A6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<sst xmlns="http://schemas.openxmlformats.org/spreadsheetml/2006/main" count="170" uniqueCount="136">
  <si>
    <t>Nom</t>
  </si>
  <si>
    <t>Prénom</t>
  </si>
  <si>
    <t>Adresse</t>
  </si>
  <si>
    <t>Ville</t>
  </si>
  <si>
    <t>Courriel</t>
  </si>
  <si>
    <t>Code Postal</t>
  </si>
  <si>
    <t>Sexe
M/F</t>
  </si>
  <si>
    <t>M</t>
  </si>
  <si>
    <t>F</t>
  </si>
  <si>
    <t>M / F</t>
  </si>
  <si>
    <t>Nom et Prénom</t>
  </si>
  <si>
    <t>Né(e) le</t>
  </si>
  <si>
    <t>Portable</t>
  </si>
  <si>
    <t>Pour ceux qui ne logent pas à l’adresse ci-dessus, remplir une fiche d’adhésion indépendante</t>
  </si>
  <si>
    <t>Portable
 ou fixe</t>
  </si>
  <si>
    <r>
      <t xml:space="preserve">Renseignements complémentaires pour l’inscription de participants </t>
    </r>
    <r>
      <rPr>
        <b/>
        <u/>
        <sz val="9"/>
        <color rgb="FF00B0F0"/>
        <rFont val="Comic Sans MS"/>
        <family val="4"/>
      </rPr>
      <t>domiciliés à la même adresse</t>
    </r>
    <r>
      <rPr>
        <sz val="9"/>
        <color rgb="FF00B0F0"/>
        <rFont val="Comic Sans MS"/>
        <family val="4"/>
      </rPr>
      <t xml:space="preserve"> :</t>
    </r>
  </si>
  <si>
    <t>Fiche Adhésion - Informations personnelles</t>
  </si>
  <si>
    <t>Transmettre au responsable de l’activité les pages 1 et 2 de ce document</t>
  </si>
  <si>
    <r>
      <t>C</t>
    </r>
    <r>
      <rPr>
        <b/>
        <sz val="14"/>
        <color rgb="FF0000FF"/>
        <rFont val="Calibri"/>
        <family val="2"/>
        <scheme val="minor"/>
      </rPr>
      <t xml:space="preserve">LUB </t>
    </r>
    <r>
      <rPr>
        <b/>
        <sz val="14"/>
        <color rgb="FFFF0000"/>
        <rFont val="Calibri"/>
        <family val="2"/>
        <scheme val="minor"/>
      </rPr>
      <t>I</t>
    </r>
    <r>
      <rPr>
        <b/>
        <sz val="14"/>
        <color rgb="FF0000FF"/>
        <rFont val="Calibri"/>
        <family val="2"/>
        <scheme val="minor"/>
      </rPr>
      <t>NTER</t>
    </r>
    <r>
      <rPr>
        <b/>
        <sz val="14"/>
        <color rgb="FFFF0000"/>
        <rFont val="Calibri"/>
        <family val="2"/>
        <scheme val="minor"/>
      </rPr>
      <t> </t>
    </r>
    <r>
      <rPr>
        <b/>
        <sz val="14"/>
        <color rgb="FF0000FF"/>
        <rFont val="Calibri"/>
        <family val="2"/>
        <scheme val="minor"/>
      </rPr>
      <t>DU</t>
    </r>
    <r>
      <rPr>
        <b/>
        <sz val="14"/>
        <color rgb="FFFF0000"/>
        <rFont val="Calibri"/>
        <family val="2"/>
        <scheme val="minor"/>
      </rPr>
      <t>C</t>
    </r>
    <r>
      <rPr>
        <b/>
        <sz val="14"/>
        <color rgb="FF0000FF"/>
        <rFont val="Calibri"/>
        <family val="2"/>
        <scheme val="minor"/>
      </rPr>
      <t xml:space="preserve">OMITE  </t>
    </r>
    <r>
      <rPr>
        <b/>
        <sz val="14"/>
        <color rgb="FFFF0000"/>
        <rFont val="Calibri"/>
        <family val="2"/>
        <scheme val="minor"/>
      </rPr>
      <t>M</t>
    </r>
    <r>
      <rPr>
        <b/>
        <sz val="14"/>
        <color rgb="FF0000FF"/>
        <rFont val="Calibri"/>
        <family val="2"/>
        <scheme val="minor"/>
      </rPr>
      <t xml:space="preserve">ONTPELLIERAIN  DU  </t>
    </r>
    <r>
      <rPr>
        <b/>
        <sz val="14"/>
        <color rgb="FFFF0000"/>
        <rFont val="Calibri"/>
        <family val="2"/>
        <scheme val="minor"/>
      </rPr>
      <t>S</t>
    </r>
    <r>
      <rPr>
        <b/>
        <sz val="14"/>
        <color rgb="FF0000FF"/>
        <rFont val="Calibri"/>
        <family val="2"/>
        <scheme val="minor"/>
      </rPr>
      <t>KI</t>
    </r>
  </si>
  <si>
    <t>Adresse gestion : CICMS – 126 rue Ampère - 34130 - Mauguio</t>
  </si>
  <si>
    <r>
      <t>Adresse siège : CICMS</t>
    </r>
    <r>
      <rPr>
        <sz val="9"/>
        <color rgb="FF808080"/>
        <rFont val="Calibri"/>
        <family val="2"/>
        <scheme val="minor"/>
      </rPr>
      <t xml:space="preserve"> - </t>
    </r>
    <r>
      <rPr>
        <sz val="10"/>
        <color rgb="FF808080"/>
        <rFont val="Calibri"/>
        <family val="2"/>
        <scheme val="minor"/>
      </rPr>
      <t>14 allée de Béjargues - 34430 - St Jean de Védas</t>
    </r>
  </si>
  <si>
    <r>
      <t>Site web :</t>
    </r>
    <r>
      <rPr>
        <b/>
        <sz val="9"/>
        <color rgb="FF808080"/>
        <rFont val="Palatino Linotype"/>
        <family val="1"/>
      </rPr>
      <t xml:space="preserve"> </t>
    </r>
    <r>
      <rPr>
        <b/>
        <sz val="9"/>
        <color rgb="FF00B0F0"/>
        <rFont val="Palatino Linotype"/>
        <family val="1"/>
      </rPr>
      <t>https://cicms.clubffs.fr/</t>
    </r>
    <r>
      <rPr>
        <b/>
        <sz val="9"/>
        <color rgb="FF000000"/>
        <rFont val="Palatino Linotype"/>
        <family val="1"/>
      </rPr>
      <t xml:space="preserve"> </t>
    </r>
    <r>
      <rPr>
        <b/>
        <sz val="9"/>
        <color rgb="FF808080"/>
        <rFont val="Palatino Linotype"/>
        <family val="1"/>
      </rPr>
      <t xml:space="preserve">courriel : </t>
    </r>
    <r>
      <rPr>
        <b/>
        <sz val="9"/>
        <color rgb="FF00B0F0"/>
        <rFont val="Palatino Linotype"/>
        <family val="1"/>
      </rPr>
      <t>cicms34.ski@gmail.com</t>
    </r>
  </si>
  <si>
    <t>Administration
si fonctionnaire</t>
  </si>
  <si>
    <t>(Par voie postale ou messagerie électronique, coordonnées en dernière page).</t>
  </si>
  <si>
    <r>
      <t xml:space="preserve">Né.e le
</t>
    </r>
    <r>
      <rPr>
        <sz val="7"/>
        <color theme="1"/>
        <rFont val="Calibri"/>
        <family val="2"/>
        <scheme val="minor"/>
      </rPr>
      <t>jj/mm/aaa</t>
    </r>
  </si>
  <si>
    <t>Traitement des données personnelles : se référer au chapitre Données personnelles du site CICMS</t>
  </si>
  <si>
    <t>Assurances : Note IMPORTANTE : Le CICMS n’encadre personne dans la pratique du ski.</t>
  </si>
  <si>
    <t>Une assurance personnelle couvrant les risques de la pratique du ski est obligatoire pour s’adonner à une activité du CICMS.</t>
  </si>
  <si>
    <t>« Je déclare être assuré.e (Assurance personnelle ou FFS), être couvert pour la pratique du ski et pour les  accidents des sports de glisse</t>
  </si>
  <si>
    <t xml:space="preserve"> en cas d’accidents survenus dans le cadre des activités organisées par celui-ci. »</t>
  </si>
  <si>
    <t xml:space="preserve"> et de montagne, pour moi-même et pour les tiers et m’engage à ne pas mener d’actions de recours contre le CICMS</t>
  </si>
  <si>
    <t>Lu et approuvé, Signature (*) :</t>
  </si>
  <si>
    <r>
      <t>(*) facultatif si envoi par mail</t>
    </r>
    <r>
      <rPr>
        <sz val="7"/>
        <color theme="1"/>
        <rFont val="Calibri"/>
        <family val="2"/>
        <scheme val="minor"/>
      </rPr>
      <t xml:space="preserve"> </t>
    </r>
  </si>
  <si>
    <r>
      <t>NOTE :</t>
    </r>
    <r>
      <rPr>
        <b/>
        <sz val="9"/>
        <color theme="1"/>
        <rFont val="Comic Sans MS"/>
        <family val="4"/>
      </rPr>
      <t xml:space="preserve"> La plupart des assurances ne couvrent que sur la piste</t>
    </r>
    <r>
      <rPr>
        <sz val="9"/>
        <color theme="1"/>
        <rFont val="Comic Sans MS"/>
        <family val="4"/>
      </rPr>
      <t xml:space="preserve"> (hors-piste à vos risques et périls) </t>
    </r>
  </si>
  <si>
    <t>La licence FFS prend en charge ces avances sur pistes.</t>
  </si>
  <si>
    <t>ainsi que raquettes, randonnée pédestre, marche nordique et VTT en Europe.</t>
  </si>
  <si>
    <t>Cliquez sur ce lien pour accéder à la Page dédiée sur le site Internet du Club (pour une explication détaillée).</t>
  </si>
  <si>
    <t xml:space="preserve">(*) </t>
  </si>
  <si>
    <t>: Nombre personnes concernées : ce nombre doit correspondre aux personnes mentionnées sur cette fiche, page 1</t>
  </si>
  <si>
    <t xml:space="preserve">(NC) </t>
  </si>
  <si>
    <t>: Nous Consulter : pour tout complément, contacter le responsable d’activité (coordonnées en dernière page)</t>
  </si>
  <si>
    <t>proposé le choix entre une chambre single au tarif single (si accord de l’organisme prestataire), ou l'annulation de l'inscription et le remboursement de l’activité.</t>
  </si>
  <si>
    <r>
      <t>Note :</t>
    </r>
    <r>
      <rPr>
        <sz val="9"/>
        <color theme="1"/>
        <rFont val="Arial Narrow"/>
        <family val="2"/>
      </rPr>
      <t xml:space="preserve"> Nous faisons au mieux pour regrouper les personnes seules. Si, selon les disponibilités, cette solution s'avère impossible (nombre impair, etc.…), </t>
    </r>
    <r>
      <rPr>
        <u/>
        <sz val="9"/>
        <color theme="1"/>
        <rFont val="Arial Narrow"/>
        <family val="2"/>
      </rPr>
      <t xml:space="preserve">il sera </t>
    </r>
  </si>
  <si>
    <t>et remboursent vos frais sur factures (l’avance de ces frais reste à votre charge).</t>
  </si>
  <si>
    <t>Affilié FFS N° 03/106</t>
  </si>
  <si>
    <t>Agréé par le Ministère de la Jeunesse et des Sports N° 20 585</t>
  </si>
  <si>
    <t>Page 1/3</t>
  </si>
  <si>
    <t>Page 2/3</t>
  </si>
  <si>
    <t xml:space="preserve">Règlement : 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</si>
  <si>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omic Sans MS"/>
        <family val="4"/>
      </rPr>
      <t xml:space="preserve">Si </t>
    </r>
    <r>
      <rPr>
        <sz val="12"/>
        <color rgb="FF00B0F0"/>
        <rFont val="Comic Sans MS"/>
        <family val="4"/>
      </rPr>
      <t>chèque </t>
    </r>
    <r>
      <rPr>
        <sz val="11"/>
        <color theme="1"/>
        <rFont val="Comic Sans MS"/>
        <family val="4"/>
      </rPr>
      <t xml:space="preserve">: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</si>
  <si>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omic Sans MS"/>
        <family val="4"/>
      </rPr>
      <t xml:space="preserve">À l’ordre du CICMS,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</si>
  <si>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u/>
        <sz val="11"/>
        <color theme="1"/>
        <rFont val="Comic Sans MS"/>
        <family val="4"/>
      </rPr>
      <t>Envoi postal des documents obligatoire</t>
    </r>
    <r>
      <rPr>
        <sz val="11"/>
        <color theme="1"/>
        <rFont val="Comic Sans MS"/>
        <family val="4"/>
      </rPr>
      <t>, à l’adresse du responsable de l’activité.</t>
    </r>
  </si>
  <si>
    <t>cicms34.ski@gmail.com</t>
  </si>
  <si>
    <r>
      <t>Ø</t>
    </r>
    <r>
      <rPr>
        <sz val="7"/>
        <color rgb="FF00B0F0"/>
        <rFont val="Times New Roman"/>
        <family val="1"/>
      </rPr>
      <t xml:space="preserve">  </t>
    </r>
    <r>
      <rPr>
        <sz val="11"/>
        <color theme="1"/>
        <rFont val="Comic Sans MS"/>
        <family val="4"/>
      </rPr>
      <t xml:space="preserve">Si </t>
    </r>
    <r>
      <rPr>
        <sz val="12"/>
        <color rgb="FF00B0F0"/>
        <rFont val="Comic Sans MS"/>
        <family val="4"/>
      </rPr>
      <t>virement </t>
    </r>
    <r>
      <rPr>
        <sz val="11"/>
        <color theme="1"/>
        <rFont val="Comic Sans MS"/>
        <family val="4"/>
      </rPr>
      <t xml:space="preserve">: </t>
    </r>
  </si>
  <si>
    <t>Ex : Nom et prénom – WE1</t>
  </si>
  <si>
    <r>
      <t>o</t>
    </r>
    <r>
      <rPr>
        <sz val="7"/>
        <color rgb="FF00B0F0"/>
        <rFont val="Times New Roman"/>
        <family val="1"/>
      </rPr>
      <t xml:space="preserve">   </t>
    </r>
    <r>
      <rPr>
        <sz val="11"/>
        <color theme="1"/>
        <rFont val="Comic Sans MS"/>
        <family val="4"/>
      </rPr>
      <t>Rappeler dans votre mail ce libellé pour faciliter les recherches et suivi de trésorerie</t>
    </r>
  </si>
  <si>
    <t>Le RIB du club=</t>
  </si>
  <si>
    <t>BIC</t>
  </si>
  <si>
    <t>Pour tout règlement en plusieurs fois,</t>
  </si>
  <si>
    <t>contacter le responsable de l’activité et convenir avec lui d’un échéancier.</t>
  </si>
  <si>
    <t>Il doit y avoir a minima autant de règlement(s) que d’activité(s) choisie(s).</t>
  </si>
  <si>
    <t>Coordonnées des responsables d’activités</t>
  </si>
  <si>
    <t>N’hésitez pas à les joindre pour toute question</t>
  </si>
  <si>
    <r>
      <t>Séjour 1 :</t>
    </r>
    <r>
      <rPr>
        <u/>
        <sz val="11"/>
        <color rgb="FFD34817"/>
        <rFont val="Calibri"/>
        <family val="2"/>
        <scheme val="minor"/>
      </rPr>
      <t xml:space="preserve"> </t>
    </r>
  </si>
  <si>
    <t>Béatrice Lemattre</t>
  </si>
  <si>
    <t>415 rue Baden Powell – Le Quartz - Appt 405</t>
  </si>
  <si>
    <t>34000 Montpellier</t>
  </si>
  <si>
    <t>06 85 56 07 46</t>
  </si>
  <si>
    <t>beadid@gmail.com</t>
  </si>
  <si>
    <t>Séjour 2 :</t>
  </si>
  <si>
    <t>François Pelletier</t>
  </si>
  <si>
    <t>14 allée de Béjargues</t>
  </si>
  <si>
    <t>34430 - St Jean de Védas</t>
  </si>
  <si>
    <t>06 73 00 03 64</t>
  </si>
  <si>
    <t>francois.pelletier1@orange.fr</t>
  </si>
  <si>
    <t>Week-end :</t>
  </si>
  <si>
    <t>Jean-Christophe Raymond</t>
  </si>
  <si>
    <t>81 rue Berthe Morisot</t>
  </si>
  <si>
    <t>34430 Saint-Jean de Védas</t>
  </si>
  <si>
    <t xml:space="preserve">06 10 71 02 27  </t>
  </si>
  <si>
    <t>jean-christopheraymond@orange.fr</t>
  </si>
  <si>
    <t>Licence FFS ou secrétariat (AG, …) :</t>
  </si>
  <si>
    <t>Bruno Denis</t>
  </si>
  <si>
    <t>126 rue André Ampère</t>
  </si>
  <si>
    <t>34130 Mauguio</t>
  </si>
  <si>
    <t>06 95 06 84 92</t>
  </si>
  <si>
    <t>Page 3/3</t>
  </si>
  <si>
    <t>CRLYFRPP</t>
  </si>
  <si>
    <t>IBAN</t>
  </si>
  <si>
    <t>Votre inscription vous sera confirmée par SMS ou mail après réception de cette fiche d’inscription,</t>
  </si>
  <si>
    <r>
      <t xml:space="preserve"> </t>
    </r>
    <r>
      <rPr>
        <b/>
        <u/>
        <sz val="11"/>
        <color rgb="FF00B0F0"/>
        <rFont val="Comic Sans MS"/>
        <family val="4"/>
      </rPr>
      <t>obligatoirement</t>
    </r>
    <r>
      <rPr>
        <sz val="11"/>
        <color rgb="FF00B0F0"/>
        <rFont val="Comic Sans MS"/>
        <family val="4"/>
      </rPr>
      <t xml:space="preserve"> accompagnée de la totalité de votre règlement, pour l’ensemble des participants cités.</t>
    </r>
  </si>
  <si>
    <t>WE1</t>
  </si>
  <si>
    <t>Réductions</t>
  </si>
  <si>
    <t>Options</t>
  </si>
  <si>
    <t>sous réserve de disponibilité, sinon chambre de 2</t>
  </si>
  <si>
    <t>Je souhaite, si possible, et avec son accord, partager mon hébergement avec</t>
  </si>
  <si>
    <t>WE2</t>
  </si>
  <si>
    <t xml:space="preserve">Week-ends - Responsable : Jean-Christophe-Coordonnées en dernière page </t>
  </si>
  <si>
    <t>Total séjour 1</t>
  </si>
  <si>
    <t>Nombre de personnes inscrites</t>
  </si>
  <si>
    <t>(Annulation individuelle, si souscrite à J-45, non remboursable)</t>
  </si>
  <si>
    <t>Total Réductions séjour 1</t>
  </si>
  <si>
    <t>Total Options séjour 1</t>
  </si>
  <si>
    <t xml:space="preserve">Chambre 2 = </t>
  </si>
  <si>
    <t>Total Réductions séjour 2</t>
  </si>
  <si>
    <t>Total Options séjour 2</t>
  </si>
  <si>
    <t>Total séjour 2</t>
  </si>
  <si>
    <t>Nb Réd</t>
  </si>
  <si>
    <t>Nb Options</t>
  </si>
  <si>
    <t xml:space="preserve"> Tarif option parking en attente. Sur-classement matériel éventuel à traiter sur place</t>
  </si>
  <si>
    <t>Page 2 : Merci de cocher la(les) case(s) de souscription(s) d'activité désirée(s), puis de renseigner le nombre d'option(s) ou réduction(s) souhaitée(s).</t>
  </si>
  <si>
    <t>Merci de laisser ce cadre vide si version imprimable utilisée</t>
  </si>
  <si>
    <r>
      <t>Instructions : S</t>
    </r>
    <r>
      <rPr>
        <b/>
        <sz val="12"/>
        <color theme="5" tint="-0.499984740745262"/>
        <rFont val="Calibri Light"/>
        <family val="2"/>
      </rPr>
      <t>eules les cases sur fond vert sont à remplir</t>
    </r>
  </si>
  <si>
    <r>
      <t>Responsable : Béatrice-</t>
    </r>
    <r>
      <rPr>
        <b/>
        <sz val="9"/>
        <color theme="5" tint="-0.249977111117893"/>
        <rFont val="Comic Sans MS"/>
        <family val="4"/>
      </rPr>
      <t xml:space="preserve">Coordonnées en dernière page </t>
    </r>
  </si>
  <si>
    <r>
      <rPr>
        <b/>
        <sz val="11"/>
        <color theme="5" tint="-0.249977111117893"/>
        <rFont val="Comic Sans MS"/>
        <family val="4"/>
      </rPr>
      <t xml:space="preserve">Prix </t>
    </r>
    <r>
      <rPr>
        <b/>
        <sz val="9"/>
        <color theme="5" tint="-0.249977111117893"/>
        <rFont val="Comic Sans MS"/>
        <family val="4"/>
      </rPr>
      <t xml:space="preserve">par Pers  </t>
    </r>
    <r>
      <rPr>
        <sz val="9"/>
        <color theme="5" tint="-0.249977111117893"/>
        <rFont val="Arial Narrow"/>
        <family val="2"/>
      </rPr>
      <t xml:space="preserve">  </t>
    </r>
  </si>
  <si>
    <r>
      <t>Responsable : François-</t>
    </r>
    <r>
      <rPr>
        <b/>
        <sz val="9"/>
        <color theme="5" tint="-0.249977111117893"/>
        <rFont val="Comic Sans MS"/>
        <family val="4"/>
      </rPr>
      <t xml:space="preserve">Coordonnées en dernière page </t>
    </r>
  </si>
  <si>
    <r>
      <t>o</t>
    </r>
    <r>
      <rPr>
        <sz val="9"/>
        <rFont val="Times New Roman"/>
        <family val="1"/>
      </rPr>
      <t xml:space="preserve">   </t>
    </r>
    <r>
      <rPr>
        <sz val="9"/>
        <color theme="1"/>
        <rFont val="Comic Sans MS"/>
        <family val="4"/>
      </rPr>
      <t>Dans la mesure du possible, envoi par mail également (facilite le suivi administratif) :</t>
    </r>
  </si>
  <si>
    <r>
      <t xml:space="preserve">o </t>
    </r>
    <r>
      <rPr>
        <sz val="11"/>
        <color theme="1"/>
        <rFont val="Comic Sans MS"/>
        <family val="4"/>
      </rPr>
      <t>Envoi des documents par mail exigé :</t>
    </r>
  </si>
  <si>
    <r>
      <t>o</t>
    </r>
    <r>
      <rPr>
        <sz val="7"/>
        <color rgb="FF00B0F0"/>
        <rFont val="Times New Roman"/>
        <family val="1"/>
      </rPr>
      <t xml:space="preserve">   </t>
    </r>
    <r>
      <rPr>
        <sz val="11"/>
        <color theme="1"/>
        <rFont val="Comic Sans MS"/>
        <family val="4"/>
      </rPr>
      <t>Préciser dans le libellé du virement votre Nom suivi de l’activité désirée.</t>
    </r>
  </si>
  <si>
    <t>FR96 3000 2030 0000 0079 1811 R19</t>
  </si>
  <si>
    <t>NB : si paiement par chèque pour un WE, le chèque est encaissé à J-10.</t>
  </si>
  <si>
    <t>La licence proposée par le club couvre le ski sous toutes ses formes dans le monde entier (sur et hors-pistes),</t>
  </si>
  <si>
    <t>Licence Carte Neige FFS</t>
  </si>
  <si>
    <t xml:space="preserve">Merci de prendre contact avec Bruno – Coordonnées en dernière page </t>
  </si>
  <si>
    <r>
      <rPr>
        <b/>
        <sz val="11"/>
        <color theme="5" tint="-0.249977111117893"/>
        <rFont val="Comic Sans MS"/>
        <family val="4"/>
      </rPr>
      <t xml:space="preserve">Prix </t>
    </r>
    <r>
      <rPr>
        <b/>
        <sz val="9"/>
        <color theme="5" tint="-0.249977111117893"/>
        <rFont val="Comic Sans MS"/>
        <family val="4"/>
      </rPr>
      <t>par Pers (Chambre de 2)</t>
    </r>
  </si>
  <si>
    <t>Encaissement chèque 1 à l’inscription, solde au 01/02/2027</t>
  </si>
  <si>
    <t>Encaissement chèque 1 à l’inscription, solde au 01/12/2026</t>
  </si>
  <si>
    <t>="Parking                          : +"&amp;Opt_Park_Sej1&amp;" €"</t>
  </si>
  <si>
    <t xml:space="preserve"> (*) Parking non réservable sur ce séjour (à traiter sur place éventuellement). Sur-classement matériel éventuel à traiter sur place.</t>
  </si>
  <si>
    <t>L’activité est  libre sous la responsabilité et aux risques de chacun.</t>
  </si>
  <si>
    <t>Sur les pages suivantes, vous pourrez choisir votre(vos) activité(s). Merci de sélectionner la ou les cases à cocher concernées. Sigles utilisés :</t>
  </si>
  <si>
    <r>
      <t xml:space="preserve">Parking </t>
    </r>
    <r>
      <rPr>
        <b/>
        <u/>
        <sz val="8"/>
        <rFont val="Arial Narrow"/>
        <family val="2"/>
      </rPr>
      <t>à réserver sur place</t>
    </r>
    <r>
      <rPr>
        <sz val="8"/>
        <rFont val="Arial Narrow"/>
        <family val="2"/>
      </rPr>
      <t xml:space="preserve"> (80 €) </t>
    </r>
    <r>
      <rPr>
        <b/>
        <sz val="8"/>
        <color rgb="FFC00000"/>
        <rFont val="Arial Narrow"/>
        <family val="2"/>
      </rPr>
      <t>(*)</t>
    </r>
  </si>
  <si>
    <t>Séjour 2 - VCDS – Les Ménuires - du dimanche 07 au dimanche 14/03/2027</t>
  </si>
  <si>
    <t>Serre Chevalier du 29 au 31/01/2027</t>
  </si>
  <si>
    <t>Serre Chevalier du 19 au 21/03/2027</t>
  </si>
  <si>
    <t>Séjour 1 - VCDS Les 2 Alpes - du samedi 09 au samedi 16/01/2027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</si>
</sst>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#&quot; &quot;##&quot; &quot;##&quot; &quot;##&quot; &quot;##"/>
    <numFmt numFmtId="165" formatCode="#,##0\ &quot;€&quot;"/>
    <numFmt numFmtId="166" formatCode="00000"/>
    <numFmt numFmtId="167" formatCode="#,##0.00\ &quot;€&quot;"/>
  </numFmts>
  <fonts count="8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sz val="10"/>
      <color theme="1"/>
      <name val="Comic Sans MS"/>
      <family val="4"/>
    </font>
    <font>
      <sz val="10"/>
      <color rgb="FF00B0F0"/>
      <name val="Comic Sans MS"/>
      <family val="4"/>
    </font>
    <font>
      <sz val="9"/>
      <color theme="1"/>
      <name val="Comic Sans MS"/>
      <family val="4"/>
    </font>
    <font>
      <b/>
      <u/>
      <sz val="9"/>
      <color rgb="FF00B0F0"/>
      <name val="Comic Sans MS"/>
      <family val="4"/>
    </font>
    <font>
      <sz val="9"/>
      <color rgb="FF00B0F0"/>
      <name val="Comic Sans MS"/>
      <family val="4"/>
    </font>
    <font>
      <u/>
      <sz val="9"/>
      <color theme="1"/>
      <name val="Comic Sans MS"/>
      <family val="4"/>
    </font>
    <font>
      <sz val="7"/>
      <color theme="1"/>
      <name val="Calibri"/>
      <family val="2"/>
      <scheme val="minor"/>
    </font>
    <font>
      <sz val="9"/>
      <color theme="1"/>
      <name val="Calibri"/>
      <family val="4"/>
      <scheme val="minor"/>
    </font>
    <font>
      <b/>
      <sz val="12"/>
      <color rgb="FF9D3511"/>
      <name val="Comic Sans MS"/>
      <family val="4"/>
    </font>
    <font>
      <b/>
      <sz val="10"/>
      <color rgb="FF9D3511"/>
      <name val="Comic Sans MS"/>
      <family val="4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0"/>
      <color rgb="FF808080"/>
      <name val="Calibri"/>
      <family val="2"/>
      <scheme val="minor"/>
    </font>
    <font>
      <sz val="9"/>
      <color rgb="FF808080"/>
      <name val="Calibri"/>
      <family val="2"/>
      <scheme val="minor"/>
    </font>
    <font>
      <b/>
      <sz val="9"/>
      <color rgb="FF808080"/>
      <name val="Palatino Linotype"/>
      <family val="1"/>
    </font>
    <font>
      <b/>
      <sz val="9"/>
      <color rgb="FF00B0F0"/>
      <name val="Palatino Linotype"/>
      <family val="1"/>
    </font>
    <font>
      <b/>
      <sz val="9"/>
      <color rgb="FF000000"/>
      <name val="Palatino Linotype"/>
      <family val="1"/>
    </font>
    <font>
      <u/>
      <sz val="11"/>
      <color theme="10"/>
      <name val="Calibri"/>
      <family val="2"/>
      <scheme val="minor"/>
    </font>
    <font>
      <sz val="12"/>
      <color rgb="FF00B0F0"/>
      <name val="Comic Sans MS"/>
      <family val="4"/>
    </font>
    <font>
      <i/>
      <sz val="8"/>
      <color theme="1"/>
      <name val="Comic Sans MS"/>
      <family val="4"/>
    </font>
    <font>
      <sz val="11"/>
      <color theme="1"/>
      <name val="Comic Sans MS"/>
      <family val="4"/>
    </font>
    <font>
      <sz val="7"/>
      <color theme="1"/>
      <name val="Comic Sans MS"/>
      <family val="4"/>
    </font>
    <font>
      <b/>
      <sz val="11"/>
      <color rgb="FFA6A6A6"/>
      <name val="Comic Sans MS"/>
      <family val="4"/>
    </font>
    <font>
      <b/>
      <sz val="9"/>
      <color theme="1"/>
      <name val="Comic Sans MS"/>
      <family val="4"/>
    </font>
    <font>
      <b/>
      <sz val="9"/>
      <color rgb="FFFF0000"/>
      <name val="Comic Sans MS"/>
      <family val="4"/>
    </font>
    <font>
      <b/>
      <sz val="9"/>
      <color rgb="FFA6A6A6"/>
      <name val="Comic Sans MS"/>
      <family val="4"/>
    </font>
    <font>
      <sz val="9"/>
      <color rgb="FFFF0000"/>
      <name val="Calibri"/>
      <family val="2"/>
      <scheme val="minor"/>
    </font>
    <font>
      <sz val="9"/>
      <color theme="1"/>
      <name val="Arial Narrow"/>
      <family val="2"/>
    </font>
    <font>
      <u/>
      <sz val="9"/>
      <color theme="1"/>
      <name val="Arial Narrow"/>
      <family val="2"/>
    </font>
    <font>
      <sz val="11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theme="4"/>
      <name val="Comic Sans MS"/>
      <family val="4"/>
    </font>
    <font>
      <b/>
      <sz val="12"/>
      <color rgb="FF00B0F0"/>
      <name val="Comic Sans MS"/>
      <family val="4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u/>
      <sz val="11"/>
      <color theme="1"/>
      <name val="Comic Sans MS"/>
      <family val="4"/>
    </font>
    <font>
      <sz val="11"/>
      <color rgb="FF00B0F0"/>
      <name val="Wingdings"/>
      <charset val="2"/>
    </font>
    <font>
      <sz val="7"/>
      <color rgb="FF00B0F0"/>
      <name val="Times New Roman"/>
      <family val="1"/>
    </font>
    <font>
      <sz val="11"/>
      <color rgb="FF00B0F0"/>
      <name val="Comic Sans MS"/>
      <family val="4"/>
    </font>
    <font>
      <sz val="11"/>
      <color rgb="FF00B0F0"/>
      <name val="Courier New"/>
      <family val="3"/>
    </font>
    <font>
      <sz val="12"/>
      <color rgb="FFD34817"/>
      <name val="Comic Sans MS"/>
      <family val="4"/>
    </font>
    <font>
      <u/>
      <sz val="12"/>
      <color rgb="FFD34817"/>
      <name val="Comic Sans MS"/>
      <family val="4"/>
    </font>
    <font>
      <b/>
      <sz val="14"/>
      <color rgb="FFD34817"/>
      <name val="Comic Sans MS"/>
      <family val="4"/>
    </font>
    <font>
      <b/>
      <u/>
      <sz val="11"/>
      <color rgb="FFD34817"/>
      <name val="Calibri"/>
      <family val="2"/>
      <scheme val="minor"/>
    </font>
    <font>
      <u/>
      <sz val="11"/>
      <color rgb="FFD34817"/>
      <name val="Calibri"/>
      <family val="2"/>
      <scheme val="minor"/>
    </font>
    <font>
      <b/>
      <u/>
      <sz val="11"/>
      <color rgb="FF00B0F0"/>
      <name val="Comic Sans MS"/>
      <family val="4"/>
    </font>
    <font>
      <sz val="7"/>
      <color theme="5" tint="-0.249977111117893"/>
      <name val="Arial Narrow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omic Sans MS"/>
      <family val="4"/>
    </font>
    <font>
      <b/>
      <sz val="9"/>
      <color rgb="FFFF0000"/>
      <name val="Calibri"/>
      <family val="2"/>
      <scheme val="minor"/>
    </font>
    <font>
      <sz val="10"/>
      <color rgb="FFA6A6A6"/>
      <name val="Comic Sans MS"/>
      <family val="4"/>
    </font>
    <font>
      <sz val="8"/>
      <color rgb="FF000000"/>
      <name val="Segoe UI"/>
      <family val="2"/>
    </font>
    <font>
      <b/>
      <sz val="7"/>
      <color theme="5" tint="-0.249977111117893"/>
      <name val="Arial Narrow"/>
      <family val="2"/>
    </font>
    <font>
      <b/>
      <sz val="10"/>
      <color rgb="FFFF0000"/>
      <name val="Calibri"/>
      <family val="2"/>
      <scheme val="minor"/>
    </font>
    <font>
      <b/>
      <sz val="10"/>
      <color rgb="FF808080"/>
      <name val="Calibri"/>
      <family val="2"/>
      <scheme val="minor"/>
    </font>
    <font>
      <b/>
      <sz val="9"/>
      <color rgb="FF000000"/>
      <name val="Arial Narrow"/>
      <family val="2"/>
    </font>
    <font>
      <b/>
      <u/>
      <sz val="16"/>
      <color rgb="FF00B0F0"/>
      <name val="Comic Sans MS"/>
      <family val="4"/>
    </font>
    <font>
      <b/>
      <sz val="12"/>
      <color theme="5" tint="-0.499984740745262"/>
      <name val="Arial Narrow"/>
      <family val="2"/>
    </font>
    <font>
      <b/>
      <sz val="12"/>
      <color theme="5" tint="-0.499984740745262"/>
      <name val="Calibri Light"/>
      <family val="2"/>
    </font>
    <font>
      <b/>
      <sz val="8"/>
      <color theme="5" tint="-0.499984740745262"/>
      <name val="Arial Narrow"/>
      <family val="2"/>
    </font>
    <font>
      <b/>
      <sz val="11"/>
      <color theme="5" tint="-0.249977111117893"/>
      <name val="Comic Sans MS"/>
      <family val="4"/>
    </font>
    <font>
      <sz val="9"/>
      <color theme="5" tint="-0.249977111117893"/>
      <name val="Calibri"/>
      <family val="2"/>
      <scheme val="minor"/>
    </font>
    <font>
      <b/>
      <sz val="9"/>
      <color theme="5" tint="-0.249977111117893"/>
      <name val="Comic Sans MS"/>
      <family val="4"/>
    </font>
    <font>
      <sz val="9"/>
      <color theme="5" tint="-0.249977111117893"/>
      <name val="Arial Narrow"/>
      <family val="2"/>
    </font>
    <font>
      <sz val="9"/>
      <name val="Courier New"/>
      <family val="3"/>
    </font>
    <font>
      <sz val="9"/>
      <name val="Times New Roman"/>
      <family val="1"/>
    </font>
    <font>
      <b/>
      <sz val="10"/>
      <color theme="5" tint="-0.249977111117893"/>
      <name val="Comic Sans MS"/>
      <family val="4"/>
    </font>
    <font>
      <sz val="8"/>
      <name val="Arial Narrow"/>
      <family val="2"/>
    </font>
    <font>
      <b/>
      <sz val="8"/>
      <color rgb="FFC00000"/>
      <name val="Arial Narrow"/>
      <family val="2"/>
    </font>
    <font>
      <b/>
      <sz val="7"/>
      <color rgb="FFC00000"/>
      <name val="Arial Narrow"/>
      <family val="2"/>
    </font>
    <font>
      <b/>
      <sz val="9"/>
      <color theme="1"/>
      <name val="Arial Narrow"/>
      <family val="2"/>
    </font>
    <font>
      <b/>
      <u/>
      <sz val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37">
    <xf numFmtId="0" fontId="0" fillId="0" borderId="0" xfId="0"/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15" fillId="2" borderId="6" xfId="0" applyFont="1" applyFill="1" applyBorder="1"/>
    <xf numFmtId="0" fontId="3" fillId="2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7" fillId="2" borderId="0" xfId="0" applyFont="1" applyFill="1"/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17" fillId="2" borderId="11" xfId="0" applyFont="1" applyFill="1" applyBorder="1"/>
    <xf numFmtId="0" fontId="3" fillId="2" borderId="12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right" vertical="center"/>
    </xf>
    <xf numFmtId="0" fontId="12" fillId="4" borderId="1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14" fontId="3" fillId="4" borderId="4" xfId="0" applyNumberFormat="1" applyFont="1" applyFill="1" applyBorder="1" applyAlignment="1">
      <alignment horizontal="right" vertical="center" wrapText="1"/>
    </xf>
    <xf numFmtId="0" fontId="22" fillId="3" borderId="5" xfId="1" applyFill="1" applyBorder="1" applyAlignment="1" applyProtection="1">
      <alignment vertical="center"/>
    </xf>
    <xf numFmtId="0" fontId="6" fillId="3" borderId="8" xfId="0" applyFont="1" applyFill="1" applyBorder="1"/>
    <xf numFmtId="0" fontId="7" fillId="3" borderId="8" xfId="0" applyFont="1" applyFill="1" applyBorder="1"/>
    <xf numFmtId="0" fontId="24" fillId="3" borderId="8" xfId="0" applyFont="1" applyFill="1" applyBorder="1"/>
    <xf numFmtId="0" fontId="3" fillId="3" borderId="8" xfId="0" applyFont="1" applyFill="1" applyBorder="1" applyAlignment="1">
      <alignment horizontal="left" vertical="center"/>
    </xf>
    <xf numFmtId="0" fontId="25" fillId="3" borderId="8" xfId="0" applyFont="1" applyFill="1" applyBorder="1"/>
    <xf numFmtId="0" fontId="26" fillId="3" borderId="8" xfId="0" applyFont="1" applyFill="1" applyBorder="1"/>
    <xf numFmtId="0" fontId="37" fillId="3" borderId="5" xfId="0" applyFont="1" applyFill="1" applyBorder="1"/>
    <xf numFmtId="0" fontId="37" fillId="3" borderId="6" xfId="0" applyFont="1" applyFill="1" applyBorder="1"/>
    <xf numFmtId="0" fontId="0" fillId="3" borderId="8" xfId="0" applyFill="1" applyBorder="1" applyAlignment="1">
      <alignment horizontal="left" vertical="center"/>
    </xf>
    <xf numFmtId="0" fontId="35" fillId="3" borderId="8" xfId="0" applyFont="1" applyFill="1" applyBorder="1" applyAlignment="1">
      <alignment horizontal="left" vertical="center"/>
    </xf>
    <xf numFmtId="0" fontId="5" fillId="3" borderId="8" xfId="0" applyFont="1" applyFill="1" applyBorder="1"/>
    <xf numFmtId="0" fontId="28" fillId="3" borderId="0" xfId="0" applyFont="1" applyFill="1" applyAlignment="1">
      <alignment horizontal="right"/>
    </xf>
    <xf numFmtId="44" fontId="29" fillId="3" borderId="0" xfId="0" applyNumberFormat="1" applyFont="1" applyFill="1"/>
    <xf numFmtId="0" fontId="22" fillId="3" borderId="8" xfId="1" applyFill="1" applyBorder="1" applyProtection="1"/>
    <xf numFmtId="0" fontId="34" fillId="3" borderId="10" xfId="0" applyFont="1" applyFill="1" applyBorder="1"/>
    <xf numFmtId="0" fontId="3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6" fillId="0" borderId="0" xfId="0" applyFont="1"/>
    <xf numFmtId="0" fontId="36" fillId="0" borderId="0" xfId="0" applyFont="1" applyAlignment="1">
      <alignment horizontal="right"/>
    </xf>
    <xf numFmtId="14" fontId="3" fillId="5" borderId="4" xfId="0" applyNumberFormat="1" applyFont="1" applyFill="1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3" borderId="23" xfId="0" applyFont="1" applyFill="1" applyBorder="1" applyAlignment="1">
      <alignment horizontal="right" vertical="center"/>
    </xf>
    <xf numFmtId="0" fontId="3" fillId="6" borderId="20" xfId="0" applyFont="1" applyFill="1" applyBorder="1" applyAlignment="1">
      <alignment horizontal="right" vertical="center"/>
    </xf>
    <xf numFmtId="0" fontId="3" fillId="5" borderId="24" xfId="0" applyFont="1" applyFill="1" applyBorder="1" applyAlignment="1" applyProtection="1">
      <alignment horizontal="right" vertical="center"/>
      <protection locked="0"/>
    </xf>
    <xf numFmtId="0" fontId="3" fillId="6" borderId="23" xfId="0" applyFont="1" applyFill="1" applyBorder="1" applyAlignment="1">
      <alignment horizontal="right" vertical="center"/>
    </xf>
    <xf numFmtId="0" fontId="4" fillId="6" borderId="22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horizontal="left" vertical="center"/>
    </xf>
    <xf numFmtId="0" fontId="4" fillId="6" borderId="19" xfId="0" applyFont="1" applyFill="1" applyBorder="1" applyAlignment="1">
      <alignment horizontal="left" vertical="center"/>
    </xf>
    <xf numFmtId="0" fontId="3" fillId="6" borderId="26" xfId="0" applyFont="1" applyFill="1" applyBorder="1" applyAlignment="1">
      <alignment horizontal="right" vertical="center"/>
    </xf>
    <xf numFmtId="0" fontId="4" fillId="6" borderId="26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left" vertical="center"/>
    </xf>
    <xf numFmtId="0" fontId="3" fillId="6" borderId="27" xfId="0" applyFont="1" applyFill="1" applyBorder="1" applyAlignment="1">
      <alignment horizontal="right" vertical="center"/>
    </xf>
    <xf numFmtId="0" fontId="55" fillId="6" borderId="18" xfId="0" applyFont="1" applyFill="1" applyBorder="1" applyAlignment="1">
      <alignment horizontal="right" vertical="center"/>
    </xf>
    <xf numFmtId="0" fontId="55" fillId="6" borderId="27" xfId="0" applyFont="1" applyFill="1" applyBorder="1" applyAlignment="1">
      <alignment horizontal="right" vertical="center"/>
    </xf>
    <xf numFmtId="0" fontId="55" fillId="6" borderId="2" xfId="0" applyFont="1" applyFill="1" applyBorder="1" applyAlignment="1">
      <alignment horizontal="right" vertical="center"/>
    </xf>
    <xf numFmtId="0" fontId="53" fillId="6" borderId="27" xfId="0" applyFont="1" applyFill="1" applyBorder="1" applyAlignment="1">
      <alignment horizontal="left" vertical="center"/>
    </xf>
    <xf numFmtId="0" fontId="55" fillId="6" borderId="27" xfId="0" applyFont="1" applyFill="1" applyBorder="1" applyAlignment="1">
      <alignment horizontal="center" vertical="center"/>
    </xf>
    <xf numFmtId="0" fontId="3" fillId="6" borderId="18" xfId="0" applyFont="1" applyFill="1" applyBorder="1" applyAlignment="1" applyProtection="1">
      <alignment horizontal="right" vertical="center"/>
      <protection locked="0"/>
    </xf>
    <xf numFmtId="0" fontId="3" fillId="6" borderId="21" xfId="0" applyFont="1" applyFill="1" applyBorder="1" applyAlignment="1" applyProtection="1">
      <alignment horizontal="right" vertical="center"/>
      <protection locked="0"/>
    </xf>
    <xf numFmtId="165" fontId="54" fillId="6" borderId="20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right" vertical="center"/>
    </xf>
    <xf numFmtId="0" fontId="2" fillId="6" borderId="27" xfId="0" applyFont="1" applyFill="1" applyBorder="1" applyAlignment="1">
      <alignment horizontal="right" vertical="center"/>
    </xf>
    <xf numFmtId="0" fontId="55" fillId="6" borderId="1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55" fillId="6" borderId="1" xfId="0" applyFont="1" applyFill="1" applyBorder="1" applyAlignment="1">
      <alignment horizontal="center" vertical="center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3" fillId="5" borderId="30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6" borderId="28" xfId="0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horizontal="left" vertical="center" indent="4"/>
    </xf>
    <xf numFmtId="0" fontId="22" fillId="0" borderId="0" xfId="1" applyAlignment="1" applyProtection="1">
      <alignment horizontal="left" vertical="center" indent="4"/>
    </xf>
    <xf numFmtId="0" fontId="25" fillId="0" borderId="0" xfId="0" applyFont="1" applyAlignment="1">
      <alignment horizontal="left" vertical="center" indent="1"/>
    </xf>
    <xf numFmtId="0" fontId="43" fillId="0" borderId="0" xfId="0" applyFont="1" applyAlignment="1">
      <alignment vertical="center"/>
    </xf>
    <xf numFmtId="0" fontId="46" fillId="0" borderId="0" xfId="0" applyFont="1" applyAlignment="1">
      <alignment horizontal="left" vertical="center" indent="4"/>
    </xf>
    <xf numFmtId="0" fontId="25" fillId="0" borderId="0" xfId="0" applyFont="1" applyAlignment="1">
      <alignment horizontal="left" vertical="center" indent="4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2" xfId="0" applyBorder="1"/>
    <xf numFmtId="0" fontId="49" fillId="0" borderId="25" xfId="0" applyFont="1" applyBorder="1" applyAlignment="1">
      <alignment horizontal="center" vertical="center"/>
    </xf>
    <xf numFmtId="0" fontId="0" fillId="0" borderId="21" xfId="0" applyBorder="1"/>
    <xf numFmtId="0" fontId="30" fillId="0" borderId="26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22" fillId="0" borderId="26" xfId="1" applyBorder="1" applyAlignment="1" applyProtection="1">
      <alignment horizontal="center"/>
    </xf>
    <xf numFmtId="165" fontId="54" fillId="9" borderId="1" xfId="0" applyNumberFormat="1" applyFont="1" applyFill="1" applyBorder="1" applyAlignment="1">
      <alignment horizontal="center" vertical="center"/>
    </xf>
    <xf numFmtId="165" fontId="54" fillId="6" borderId="2" xfId="0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56" fillId="0" borderId="26" xfId="0" applyFont="1" applyBorder="1" applyAlignment="1">
      <alignment horizontal="left" vertical="center"/>
    </xf>
    <xf numFmtId="1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2" fillId="5" borderId="14" xfId="1" applyFill="1" applyBorder="1" applyAlignment="1" applyProtection="1">
      <alignment horizontal="center" vertical="center"/>
      <protection locked="0"/>
    </xf>
    <xf numFmtId="166" fontId="3" fillId="5" borderId="9" xfId="0" applyNumberFormat="1" applyFont="1" applyFill="1" applyBorder="1" applyAlignment="1" applyProtection="1">
      <alignment horizontal="left" vertical="center"/>
      <protection locked="0"/>
    </xf>
    <xf numFmtId="49" fontId="3" fillId="5" borderId="4" xfId="0" applyNumberFormat="1" applyFont="1" applyFill="1" applyBorder="1" applyAlignment="1" applyProtection="1">
      <alignment horizontal="left" vertical="center"/>
      <protection locked="0"/>
    </xf>
    <xf numFmtId="0" fontId="60" fillId="6" borderId="21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right" vertical="center"/>
    </xf>
    <xf numFmtId="0" fontId="3" fillId="5" borderId="31" xfId="0" applyFont="1" applyFill="1" applyBorder="1" applyAlignment="1" applyProtection="1">
      <alignment horizontal="center" vertical="center"/>
      <protection locked="0"/>
    </xf>
    <xf numFmtId="0" fontId="60" fillId="6" borderId="0" xfId="0" applyFont="1" applyFill="1" applyAlignment="1">
      <alignment horizontal="left" vertical="center"/>
    </xf>
    <xf numFmtId="0" fontId="3" fillId="5" borderId="32" xfId="0" applyFont="1" applyFill="1" applyBorder="1" applyAlignment="1" applyProtection="1">
      <alignment horizontal="center" vertical="center"/>
      <protection locked="0"/>
    </xf>
    <xf numFmtId="0" fontId="53" fillId="6" borderId="0" xfId="0" applyFont="1" applyFill="1" applyAlignment="1">
      <alignment horizontal="left" vertical="center"/>
    </xf>
    <xf numFmtId="0" fontId="3" fillId="6" borderId="31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right" vertical="center"/>
      <protection locked="0"/>
    </xf>
    <xf numFmtId="0" fontId="17" fillId="0" borderId="0" xfId="0" applyFont="1"/>
    <xf numFmtId="0" fontId="31" fillId="3" borderId="9" xfId="0" applyFont="1" applyFill="1" applyBorder="1" applyAlignment="1">
      <alignment horizontal="left" vertical="center"/>
    </xf>
    <xf numFmtId="0" fontId="3" fillId="9" borderId="19" xfId="0" applyFont="1" applyFill="1" applyBorder="1" applyAlignment="1">
      <alignment horizontal="right" vertical="center"/>
    </xf>
    <xf numFmtId="0" fontId="54" fillId="9" borderId="0" xfId="0" applyFont="1" applyFill="1" applyAlignment="1">
      <alignment horizontal="right" vertical="center"/>
    </xf>
    <xf numFmtId="0" fontId="62" fillId="9" borderId="0" xfId="0" applyFont="1" applyFill="1"/>
    <xf numFmtId="0" fontId="3" fillId="9" borderId="0" xfId="0" applyFont="1" applyFill="1" applyAlignment="1">
      <alignment horizontal="right" vertical="center"/>
    </xf>
    <xf numFmtId="0" fontId="3" fillId="9" borderId="20" xfId="0" applyFont="1" applyFill="1" applyBorder="1" applyAlignment="1">
      <alignment horizontal="right" vertical="center"/>
    </xf>
    <xf numFmtId="167" fontId="62" fillId="9" borderId="0" xfId="0" applyNumberFormat="1" applyFont="1" applyFill="1"/>
    <xf numFmtId="0" fontId="3" fillId="9" borderId="21" xfId="0" applyFont="1" applyFill="1" applyBorder="1" applyAlignment="1">
      <alignment horizontal="right" vertical="center"/>
    </xf>
    <xf numFmtId="0" fontId="54" fillId="9" borderId="26" xfId="0" applyFont="1" applyFill="1" applyBorder="1" applyAlignment="1">
      <alignment horizontal="right" vertical="center"/>
    </xf>
    <xf numFmtId="167" fontId="62" fillId="9" borderId="26" xfId="0" applyNumberFormat="1" applyFont="1" applyFill="1" applyBorder="1"/>
    <xf numFmtId="0" fontId="3" fillId="9" borderId="26" xfId="0" applyFont="1" applyFill="1" applyBorder="1" applyAlignment="1">
      <alignment horizontal="right" vertical="center"/>
    </xf>
    <xf numFmtId="0" fontId="3" fillId="9" borderId="3" xfId="0" applyFont="1" applyFill="1" applyBorder="1" applyAlignment="1">
      <alignment horizontal="right" vertical="center"/>
    </xf>
    <xf numFmtId="0" fontId="57" fillId="8" borderId="0" xfId="0" applyFont="1" applyFill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63" fillId="9" borderId="4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/>
    </xf>
    <xf numFmtId="0" fontId="68" fillId="3" borderId="24" xfId="0" applyFont="1" applyFill="1" applyBorder="1" applyAlignment="1">
      <alignment horizontal="center" vertical="center"/>
    </xf>
    <xf numFmtId="0" fontId="68" fillId="3" borderId="22" xfId="0" applyFont="1" applyFill="1" applyBorder="1" applyAlignment="1">
      <alignment horizontal="center" vertical="center"/>
    </xf>
    <xf numFmtId="0" fontId="68" fillId="3" borderId="22" xfId="0" applyFont="1" applyFill="1" applyBorder="1" applyAlignment="1">
      <alignment vertical="center"/>
    </xf>
    <xf numFmtId="0" fontId="69" fillId="3" borderId="23" xfId="0" applyFont="1" applyFill="1" applyBorder="1" applyAlignment="1">
      <alignment horizontal="right" vertical="center"/>
    </xf>
    <xf numFmtId="0" fontId="68" fillId="3" borderId="18" xfId="0" applyFont="1" applyFill="1" applyBorder="1" applyAlignment="1">
      <alignment vertical="center"/>
    </xf>
    <xf numFmtId="0" fontId="69" fillId="3" borderId="27" xfId="0" applyFont="1" applyFill="1" applyBorder="1" applyAlignment="1">
      <alignment horizontal="right" vertical="center"/>
    </xf>
    <xf numFmtId="0" fontId="68" fillId="3" borderId="27" xfId="0" applyFont="1" applyFill="1" applyBorder="1" applyAlignment="1">
      <alignment vertical="center"/>
    </xf>
    <xf numFmtId="0" fontId="69" fillId="3" borderId="2" xfId="0" applyFont="1" applyFill="1" applyBorder="1" applyAlignment="1">
      <alignment horizontal="right" vertical="center"/>
    </xf>
    <xf numFmtId="0" fontId="68" fillId="3" borderId="25" xfId="0" applyFont="1" applyFill="1" applyBorder="1" applyAlignment="1">
      <alignment horizontal="center" vertical="center"/>
    </xf>
    <xf numFmtId="0" fontId="68" fillId="3" borderId="23" xfId="0" applyFont="1" applyFill="1" applyBorder="1" applyAlignment="1">
      <alignment horizontal="center" vertical="center"/>
    </xf>
    <xf numFmtId="0" fontId="70" fillId="3" borderId="22" xfId="0" applyFont="1" applyFill="1" applyBorder="1" applyAlignment="1">
      <alignment vertical="center"/>
    </xf>
    <xf numFmtId="0" fontId="70" fillId="3" borderId="23" xfId="0" applyFont="1" applyFill="1" applyBorder="1" applyAlignment="1">
      <alignment vertical="center" wrapText="1"/>
    </xf>
    <xf numFmtId="0" fontId="72" fillId="0" borderId="0" xfId="0" applyFont="1" applyAlignment="1">
      <alignment horizontal="left" vertical="center" indent="4"/>
    </xf>
    <xf numFmtId="0" fontId="22" fillId="0" borderId="0" xfId="1" applyAlignment="1">
      <alignment horizontal="center" vertical="center"/>
    </xf>
    <xf numFmtId="6" fontId="74" fillId="3" borderId="1" xfId="0" applyNumberFormat="1" applyFont="1" applyFill="1" applyBorder="1" applyAlignment="1">
      <alignment horizontal="center" vertical="center" wrapText="1"/>
    </xf>
    <xf numFmtId="0" fontId="68" fillId="3" borderId="27" xfId="0" applyFont="1" applyFill="1" applyBorder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75" fillId="6" borderId="0" xfId="0" applyFont="1" applyFill="1" applyAlignment="1">
      <alignment horizontal="left" vertical="center"/>
    </xf>
    <xf numFmtId="0" fontId="75" fillId="6" borderId="25" xfId="0" applyFont="1" applyFill="1" applyBorder="1" applyAlignment="1">
      <alignment horizontal="left"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54" fillId="5" borderId="14" xfId="0" quotePrefix="1" applyFont="1" applyFill="1" applyBorder="1" applyAlignment="1" applyProtection="1">
      <alignment horizontal="left" vertical="center"/>
      <protection locked="0"/>
    </xf>
    <xf numFmtId="0" fontId="54" fillId="5" borderId="16" xfId="0" quotePrefix="1" applyFont="1" applyFill="1" applyBorder="1" applyAlignment="1" applyProtection="1">
      <alignment horizontal="left" vertical="center"/>
      <protection locked="0"/>
    </xf>
    <xf numFmtId="0" fontId="54" fillId="5" borderId="15" xfId="0" quotePrefix="1" applyFont="1" applyFill="1" applyBorder="1" applyAlignment="1" applyProtection="1">
      <alignment horizontal="left" vertical="center"/>
      <protection locked="0"/>
    </xf>
    <xf numFmtId="0" fontId="61" fillId="6" borderId="18" xfId="0" applyFont="1" applyFill="1" applyBorder="1" applyAlignment="1" applyProtection="1">
      <alignment horizontal="right" vertical="center"/>
      <protection locked="0"/>
    </xf>
    <xf numFmtId="0" fontId="61" fillId="6" borderId="27" xfId="0" applyFont="1" applyFill="1" applyBorder="1" applyAlignment="1" applyProtection="1">
      <alignment horizontal="right" vertical="center"/>
      <protection locked="0"/>
    </xf>
    <xf numFmtId="0" fontId="32" fillId="7" borderId="18" xfId="0" applyFont="1" applyFill="1" applyBorder="1" applyAlignment="1">
      <alignment horizontal="right" vertical="center"/>
    </xf>
    <xf numFmtId="0" fontId="32" fillId="7" borderId="27" xfId="0" applyFont="1" applyFill="1" applyBorder="1" applyAlignment="1">
      <alignment horizontal="right" vertical="center"/>
    </xf>
    <xf numFmtId="0" fontId="32" fillId="7" borderId="2" xfId="0" applyFont="1" applyFill="1" applyBorder="1" applyAlignment="1">
      <alignment horizontal="right" vertical="center"/>
    </xf>
    <xf numFmtId="0" fontId="3" fillId="5" borderId="18" xfId="0" applyFont="1" applyFill="1" applyBorder="1" applyAlignment="1" applyProtection="1">
      <alignment horizontal="left" vertical="center"/>
      <protection locked="0"/>
    </xf>
    <xf numFmtId="0" fontId="3" fillId="5" borderId="27" xfId="0" applyFont="1" applyFill="1" applyBorder="1" applyAlignment="1" applyProtection="1">
      <alignment horizontal="left" vertical="center"/>
      <protection locked="0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3" fillId="5" borderId="14" xfId="0" applyFont="1" applyFill="1" applyBorder="1" applyAlignment="1" applyProtection="1">
      <alignment horizontal="left" vertical="center"/>
      <protection locked="0"/>
    </xf>
    <xf numFmtId="0" fontId="3" fillId="5" borderId="16" xfId="0" applyFont="1" applyFill="1" applyBorder="1" applyAlignment="1" applyProtection="1">
      <alignment horizontal="left" vertical="center"/>
      <protection locked="0"/>
    </xf>
    <xf numFmtId="0" fontId="3" fillId="5" borderId="15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right" vertical="center"/>
      <protection locked="0"/>
    </xf>
    <xf numFmtId="0" fontId="3" fillId="5" borderId="7" xfId="0" applyFont="1" applyFill="1" applyBorder="1" applyAlignment="1" applyProtection="1">
      <alignment horizontal="right" vertical="center"/>
      <protection locked="0"/>
    </xf>
    <xf numFmtId="0" fontId="3" fillId="5" borderId="8" xfId="0" applyFont="1" applyFill="1" applyBorder="1" applyAlignment="1" applyProtection="1">
      <alignment horizontal="right" vertical="center"/>
      <protection locked="0"/>
    </xf>
    <xf numFmtId="0" fontId="3" fillId="5" borderId="0" xfId="0" applyFont="1" applyFill="1" applyAlignment="1" applyProtection="1">
      <alignment horizontal="right" vertical="center"/>
      <protection locked="0"/>
    </xf>
    <xf numFmtId="0" fontId="3" fillId="5" borderId="9" xfId="0" applyFont="1" applyFill="1" applyBorder="1" applyAlignment="1" applyProtection="1">
      <alignment horizontal="right" vertical="center"/>
      <protection locked="0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" fillId="5" borderId="11" xfId="0" applyFont="1" applyFill="1" applyBorder="1" applyAlignment="1" applyProtection="1">
      <alignment horizontal="right" vertical="center"/>
      <protection locked="0"/>
    </xf>
    <xf numFmtId="0" fontId="3" fillId="5" borderId="12" xfId="0" applyFont="1" applyFill="1" applyBorder="1" applyAlignment="1" applyProtection="1">
      <alignment horizontal="right" vertical="center"/>
      <protection locked="0"/>
    </xf>
    <xf numFmtId="164" fontId="3" fillId="5" borderId="14" xfId="0" applyNumberFormat="1" applyFont="1" applyFill="1" applyBorder="1" applyAlignment="1" applyProtection="1">
      <alignment horizontal="left" vertical="center"/>
      <protection locked="0"/>
    </xf>
    <xf numFmtId="164" fontId="3" fillId="5" borderId="15" xfId="0" applyNumberFormat="1" applyFont="1" applyFill="1" applyBorder="1" applyAlignment="1" applyProtection="1">
      <alignment horizontal="left" vertical="center"/>
      <protection locked="0"/>
    </xf>
    <xf numFmtId="0" fontId="22" fillId="5" borderId="14" xfId="1" applyFill="1" applyBorder="1" applyAlignment="1" applyProtection="1">
      <alignment horizontal="left" vertical="center"/>
      <protection locked="0"/>
    </xf>
    <xf numFmtId="0" fontId="22" fillId="5" borderId="16" xfId="1" applyFill="1" applyBorder="1" applyAlignment="1" applyProtection="1">
      <alignment horizontal="left" vertical="center"/>
      <protection locked="0"/>
    </xf>
    <xf numFmtId="0" fontId="22" fillId="5" borderId="15" xfId="1" applyFill="1" applyBorder="1" applyAlignment="1" applyProtection="1">
      <alignment horizontal="left" vertical="center"/>
      <protection locked="0"/>
    </xf>
    <xf numFmtId="0" fontId="54" fillId="10" borderId="18" xfId="0" applyFont="1" applyFill="1" applyBorder="1" applyAlignment="1">
      <alignment horizontal="center" vertical="center"/>
    </xf>
    <xf numFmtId="0" fontId="54" fillId="10" borderId="27" xfId="0" applyFont="1" applyFill="1" applyBorder="1" applyAlignment="1">
      <alignment horizontal="center" vertical="center"/>
    </xf>
    <xf numFmtId="0" fontId="54" fillId="10" borderId="2" xfId="0" applyFont="1" applyFill="1" applyBorder="1" applyAlignment="1">
      <alignment horizontal="center" vertical="center"/>
    </xf>
    <xf numFmtId="0" fontId="65" fillId="3" borderId="8" xfId="0" applyFont="1" applyFill="1" applyBorder="1" applyAlignment="1">
      <alignment horizontal="center" vertical="center"/>
    </xf>
    <xf numFmtId="0" fontId="65" fillId="3" borderId="0" xfId="0" applyFont="1" applyFill="1" applyAlignment="1">
      <alignment horizontal="center" vertical="center"/>
    </xf>
    <xf numFmtId="0" fontId="65" fillId="3" borderId="9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67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54" fillId="5" borderId="14" xfId="0" applyFont="1" applyFill="1" applyBorder="1" applyAlignment="1" applyProtection="1">
      <alignment horizontal="left" vertical="center"/>
      <protection locked="0"/>
    </xf>
    <xf numFmtId="0" fontId="54" fillId="5" borderId="15" xfId="0" applyFont="1" applyFill="1" applyBorder="1" applyAlignment="1" applyProtection="1">
      <alignment horizontal="left" vertical="center"/>
      <protection locked="0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64" fillId="3" borderId="5" xfId="0" applyFont="1" applyFill="1" applyBorder="1" applyAlignment="1">
      <alignment horizontal="center" vertical="center"/>
    </xf>
    <xf numFmtId="0" fontId="64" fillId="3" borderId="6" xfId="0" applyFont="1" applyFill="1" applyBorder="1" applyAlignment="1">
      <alignment horizontal="center" vertical="center"/>
    </xf>
    <xf numFmtId="0" fontId="64" fillId="3" borderId="7" xfId="0" applyFont="1" applyFill="1" applyBorder="1" applyAlignment="1">
      <alignment horizontal="center" vertical="center"/>
    </xf>
    <xf numFmtId="0" fontId="54" fillId="9" borderId="22" xfId="0" applyFont="1" applyFill="1" applyBorder="1" applyAlignment="1">
      <alignment horizontal="center" vertical="center"/>
    </xf>
    <xf numFmtId="0" fontId="54" fillId="9" borderId="25" xfId="0" applyFont="1" applyFill="1" applyBorder="1" applyAlignment="1">
      <alignment horizontal="center" vertical="center"/>
    </xf>
    <xf numFmtId="0" fontId="54" fillId="9" borderId="23" xfId="0" applyFont="1" applyFill="1" applyBorder="1" applyAlignment="1">
      <alignment horizontal="center" vertical="center"/>
    </xf>
    <xf numFmtId="0" fontId="63" fillId="9" borderId="14" xfId="0" applyFont="1" applyFill="1" applyBorder="1" applyAlignment="1">
      <alignment horizontal="center" vertical="center" wrapText="1"/>
    </xf>
    <xf numFmtId="0" fontId="63" fillId="9" borderId="16" xfId="0" applyFont="1" applyFill="1" applyBorder="1" applyAlignment="1">
      <alignment horizontal="center" vertical="center" wrapText="1"/>
    </xf>
    <xf numFmtId="0" fontId="63" fillId="9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8" fillId="3" borderId="18" xfId="0" applyFont="1" applyFill="1" applyBorder="1" applyAlignment="1">
      <alignment horizontal="center" vertical="center"/>
    </xf>
    <xf numFmtId="0" fontId="68" fillId="3" borderId="27" xfId="0" applyFont="1" applyFill="1" applyBorder="1" applyAlignment="1">
      <alignment horizontal="center" vertical="center"/>
    </xf>
    <xf numFmtId="0" fontId="68" fillId="3" borderId="2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">
    <dxf>
      <font>
        <b/>
        <i val="0"/>
        <color auto="1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H$59" lockText="1" noThreeD="1"/>
</file>

<file path=xl/ctrlProps/ctrlProp2.xml><?xml version="1.0" encoding="utf-8"?>
<formControlPr xmlns="http://schemas.microsoft.com/office/spreadsheetml/2009/9/main" objectType="CheckBox" fmlaLink="$H$69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$H$79" lockText="1" noThreeD="1"/>
</file>

<file path=xl/ctrlProps/ctrlProp5.xml><?xml version="1.0" encoding="utf-8"?>
<formControlPr xmlns="http://schemas.microsoft.com/office/spreadsheetml/2009/9/main" objectType="CheckBox" fmlaLink="$H$9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321945</xdr:colOff>
      <xdr:row>3</xdr:row>
      <xdr:rowOff>79528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"/>
          <a:ext cx="643890" cy="636905"/>
        </a:xfrm>
        <a:prstGeom prst="rect">
          <a:avLst/>
        </a:prstGeom>
      </xdr:spPr>
    </xdr:pic>
    <xdr:clientData/>
  </xdr:twoCellAnchor>
  <xdr:oneCellAnchor>
    <xdr:from>
      <xdr:col>0</xdr:col>
      <xdr:colOff>152400</xdr:colOff>
      <xdr:row>53</xdr:row>
      <xdr:rowOff>57150</xdr:rowOff>
    </xdr:from>
    <xdr:ext cx="643890" cy="636905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7150"/>
          <a:ext cx="643890" cy="636905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103</xdr:row>
      <xdr:rowOff>57150</xdr:rowOff>
    </xdr:from>
    <xdr:ext cx="643890" cy="636905"/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391775"/>
          <a:ext cx="643890" cy="63690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57</xdr:row>
          <xdr:rowOff>175260</xdr:rowOff>
        </xdr:from>
        <xdr:to>
          <xdr:col>0</xdr:col>
          <xdr:colOff>438150</xdr:colOff>
          <xdr:row>59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65</xdr:row>
          <xdr:rowOff>160020</xdr:rowOff>
        </xdr:from>
        <xdr:to>
          <xdr:col>0</xdr:col>
          <xdr:colOff>438150</xdr:colOff>
          <xdr:row>67</xdr:row>
          <xdr:rowOff>15240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88</xdr:row>
          <xdr:rowOff>0</xdr:rowOff>
        </xdr:from>
        <xdr:to>
          <xdr:col>6</xdr:col>
          <xdr:colOff>358140</xdr:colOff>
          <xdr:row>88</xdr:row>
          <xdr:rowOff>285750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74</xdr:row>
          <xdr:rowOff>289560</xdr:rowOff>
        </xdr:from>
        <xdr:to>
          <xdr:col>0</xdr:col>
          <xdr:colOff>438150</xdr:colOff>
          <xdr:row>76</xdr:row>
          <xdr:rowOff>15240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88</xdr:row>
          <xdr:rowOff>289560</xdr:rowOff>
        </xdr:from>
        <xdr:to>
          <xdr:col>0</xdr:col>
          <xdr:colOff>438150</xdr:colOff>
          <xdr:row>90</xdr:row>
          <xdr:rowOff>15240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Licence Médium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icms34.ski@gmail.com" TargetMode="External"/><Relationship Id="rId13" Type="http://schemas.openxmlformats.org/officeDocument/2006/relationships/ctrlProp" Target="../ctrlProps/ctrlProp1.xml"/><Relationship Id="rId3" Type="http://schemas.openxmlformats.org/officeDocument/2006/relationships/hyperlink" Target="mailto:cicms34.ski@gmail.com" TargetMode="External"/><Relationship Id="rId7" Type="http://schemas.openxmlformats.org/officeDocument/2006/relationships/hyperlink" Target="mailto:cicms34.ski@gmail.com" TargetMode="External"/><Relationship Id="rId12" Type="http://schemas.openxmlformats.org/officeDocument/2006/relationships/vmlDrawing" Target="../drawings/vmlDrawing1.vml"/><Relationship Id="rId17" Type="http://schemas.openxmlformats.org/officeDocument/2006/relationships/ctrlProp" Target="../ctrlProps/ctrlProp5.xml"/><Relationship Id="rId2" Type="http://schemas.openxmlformats.org/officeDocument/2006/relationships/hyperlink" Target="https://cicms.clubffs.fr/page/detail/9824/cicms" TargetMode="External"/><Relationship Id="rId16" Type="http://schemas.openxmlformats.org/officeDocument/2006/relationships/ctrlProp" Target="../ctrlProps/ctrlProp4.xml"/><Relationship Id="rId1" Type="http://schemas.openxmlformats.org/officeDocument/2006/relationships/hyperlink" Target="https://cicms.clubffs.fr/page/detail/9738/cicms" TargetMode="External"/><Relationship Id="rId6" Type="http://schemas.openxmlformats.org/officeDocument/2006/relationships/hyperlink" Target="mailto:jean-christopheraymond@orange.fr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francois.pelletier1@orange.fr" TargetMode="External"/><Relationship Id="rId15" Type="http://schemas.openxmlformats.org/officeDocument/2006/relationships/ctrlProp" Target="../ctrlProps/ctrlProp3.xm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eadid@gmail.com" TargetMode="External"/><Relationship Id="rId9" Type="http://schemas.openxmlformats.org/officeDocument/2006/relationships/hyperlink" Target="mailto:cicms34.ski@gmail.com" TargetMode="External"/><Relationship Id="rId1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8F8C-B576-4B68-B3B8-87503389FCAC}">
  <sheetPr codeName="Feuil1"/>
  <dimension ref="A1:K155"/>
  <sheetViews>
    <sheetView tabSelected="1" zoomScale="145" zoomScaleNormal="145" workbookViewId="0">
      <selection sqref="A1:G1"/>
    </sheetView>
  </sheetViews>
  <sheetFormatPr baseColWidth="10" defaultColWidth="11.44140625" defaultRowHeight="12" x14ac:dyDescent="0.3"/>
  <cols>
    <col min="1" max="1" width="7" style="5" customWidth="1"/>
    <col min="2" max="4" width="14.109375" style="5" customWidth="1"/>
    <col min="5" max="5" width="13.33203125" style="5" customWidth="1"/>
    <col min="6" max="6" width="12.88671875" style="5" customWidth="1"/>
    <col min="7" max="7" width="23" style="5" customWidth="1"/>
    <col min="8" max="8" width="26.6640625" style="5" hidden="1" customWidth="1"/>
    <col min="9" max="10" width="11.44140625" style="5" hidden="1" customWidth="1"/>
    <col min="11" max="13" width="11.44140625" style="5" customWidth="1"/>
    <col min="14" max="16384" width="11.44140625" style="5"/>
  </cols>
  <sheetData>
    <row r="1" spans="1:9" ht="18" x14ac:dyDescent="0.35">
      <c r="A1" s="214" t="s">
        <v>18</v>
      </c>
      <c r="B1" s="215"/>
      <c r="C1" s="215"/>
      <c r="D1" s="215"/>
      <c r="E1" s="215"/>
      <c r="F1" s="215"/>
      <c r="G1" s="216"/>
    </row>
    <row r="2" spans="1:9" ht="15" customHeight="1" x14ac:dyDescent="0.3">
      <c r="A2" s="217" t="s">
        <v>19</v>
      </c>
      <c r="B2" s="218"/>
      <c r="C2" s="218"/>
      <c r="D2" s="218"/>
      <c r="E2" s="218"/>
      <c r="F2" s="218"/>
      <c r="G2" s="219"/>
    </row>
    <row r="3" spans="1:9" ht="15" customHeight="1" x14ac:dyDescent="0.3">
      <c r="A3" s="217" t="s">
        <v>20</v>
      </c>
      <c r="B3" s="218"/>
      <c r="C3" s="218"/>
      <c r="D3" s="218"/>
      <c r="E3" s="218"/>
      <c r="F3" s="218"/>
      <c r="G3" s="219"/>
    </row>
    <row r="4" spans="1:9" ht="15.75" customHeight="1" x14ac:dyDescent="0.35">
      <c r="A4" s="220" t="s">
        <v>21</v>
      </c>
      <c r="B4" s="221"/>
      <c r="C4" s="221"/>
      <c r="D4" s="221"/>
      <c r="E4" s="221"/>
      <c r="F4" s="221"/>
      <c r="G4" s="222"/>
    </row>
    <row r="5" spans="1:9" ht="15.75" customHeight="1" x14ac:dyDescent="0.3"/>
    <row r="6" spans="1:9" ht="15" customHeight="1" x14ac:dyDescent="0.3">
      <c r="A6" s="223" t="s">
        <v>16</v>
      </c>
      <c r="B6" s="224"/>
      <c r="C6" s="224"/>
      <c r="D6" s="224"/>
      <c r="E6" s="224"/>
      <c r="F6" s="224"/>
      <c r="G6" s="225"/>
    </row>
    <row r="7" spans="1:9" ht="15" customHeight="1" x14ac:dyDescent="0.3">
      <c r="A7" s="200" t="s">
        <v>112</v>
      </c>
      <c r="B7" s="201"/>
      <c r="C7" s="201"/>
      <c r="D7" s="201"/>
      <c r="E7" s="201"/>
      <c r="F7" s="201"/>
      <c r="G7" s="202"/>
    </row>
    <row r="8" spans="1:9" ht="15" customHeight="1" x14ac:dyDescent="0.3">
      <c r="A8" s="203" t="s">
        <v>110</v>
      </c>
      <c r="B8" s="204"/>
      <c r="C8" s="204"/>
      <c r="D8" s="204"/>
      <c r="E8" s="204"/>
      <c r="F8" s="204"/>
      <c r="G8" s="205"/>
    </row>
    <row r="9" spans="1:9" ht="15" customHeight="1" x14ac:dyDescent="0.3">
      <c r="A9" s="206" t="s">
        <v>17</v>
      </c>
      <c r="B9" s="207"/>
      <c r="C9" s="207"/>
      <c r="D9" s="207"/>
      <c r="E9" s="207"/>
      <c r="F9" s="207"/>
      <c r="G9" s="208"/>
    </row>
    <row r="10" spans="1:9" ht="15" customHeight="1" x14ac:dyDescent="0.3">
      <c r="A10" s="209" t="s">
        <v>23</v>
      </c>
      <c r="B10" s="210"/>
      <c r="C10" s="210"/>
      <c r="D10" s="210"/>
      <c r="E10" s="210"/>
      <c r="F10" s="210"/>
      <c r="G10" s="211"/>
      <c r="H10" s="5" t="s">
        <v>99</v>
      </c>
      <c r="I10" s="5">
        <f>COUNTA(B11,B20:B22)</f>
        <v>0</v>
      </c>
    </row>
    <row r="11" spans="1:9" ht="17.25" customHeight="1" x14ac:dyDescent="0.3">
      <c r="A11" s="22" t="s">
        <v>0</v>
      </c>
      <c r="B11" s="169"/>
      <c r="C11" s="170"/>
      <c r="D11" s="171"/>
      <c r="E11" s="23" t="s">
        <v>1</v>
      </c>
      <c r="F11" s="212"/>
      <c r="G11" s="213"/>
    </row>
    <row r="12" spans="1:9" ht="17.25" customHeight="1" x14ac:dyDescent="0.3">
      <c r="A12" s="22" t="s">
        <v>2</v>
      </c>
      <c r="B12" s="180"/>
      <c r="C12" s="181"/>
      <c r="D12" s="181"/>
      <c r="E12" s="181"/>
      <c r="F12" s="181"/>
      <c r="G12" s="182"/>
    </row>
    <row r="13" spans="1:9" ht="17.25" customHeight="1" x14ac:dyDescent="0.3">
      <c r="A13" s="22" t="s">
        <v>3</v>
      </c>
      <c r="B13" s="180"/>
      <c r="C13" s="181"/>
      <c r="D13" s="181"/>
      <c r="E13" s="182"/>
      <c r="F13" s="24" t="s">
        <v>5</v>
      </c>
      <c r="G13" s="118"/>
    </row>
    <row r="14" spans="1:9" ht="24" x14ac:dyDescent="0.3">
      <c r="A14" s="22" t="s">
        <v>4</v>
      </c>
      <c r="B14" s="194"/>
      <c r="C14" s="195"/>
      <c r="D14" s="195"/>
      <c r="E14" s="196"/>
      <c r="F14" s="25" t="s">
        <v>14</v>
      </c>
      <c r="G14" s="119"/>
    </row>
    <row r="15" spans="1:9" ht="31.2" x14ac:dyDescent="0.3">
      <c r="A15" s="26" t="s">
        <v>24</v>
      </c>
      <c r="B15" s="49"/>
      <c r="C15" s="27" t="s">
        <v>6</v>
      </c>
      <c r="D15" s="49"/>
      <c r="E15" s="26" t="s">
        <v>22</v>
      </c>
      <c r="F15" s="192"/>
      <c r="G15" s="193"/>
      <c r="H15" s="5" t="s">
        <v>7</v>
      </c>
      <c r="I15" s="5" t="s">
        <v>8</v>
      </c>
    </row>
    <row r="17" spans="1:7" ht="14.4" x14ac:dyDescent="0.3">
      <c r="A17" s="232" t="s">
        <v>15</v>
      </c>
      <c r="B17" s="232"/>
      <c r="C17" s="232"/>
      <c r="D17" s="232"/>
      <c r="E17" s="232"/>
      <c r="F17" s="232"/>
      <c r="G17" s="232"/>
    </row>
    <row r="18" spans="1:7" ht="13.2" x14ac:dyDescent="0.3">
      <c r="A18" s="233" t="s">
        <v>13</v>
      </c>
      <c r="B18" s="233"/>
      <c r="C18" s="233"/>
      <c r="D18" s="233"/>
      <c r="E18" s="233"/>
      <c r="F18" s="233"/>
      <c r="G18" s="233"/>
    </row>
    <row r="19" spans="1:7" ht="13.2" x14ac:dyDescent="0.3">
      <c r="A19" s="144" t="s">
        <v>9</v>
      </c>
      <c r="B19" s="229" t="s">
        <v>10</v>
      </c>
      <c r="C19" s="230"/>
      <c r="D19" s="231"/>
      <c r="E19" s="144" t="s">
        <v>11</v>
      </c>
      <c r="F19" s="144" t="s">
        <v>12</v>
      </c>
      <c r="G19" s="144" t="s">
        <v>4</v>
      </c>
    </row>
    <row r="20" spans="1:7" ht="14.4" x14ac:dyDescent="0.3">
      <c r="A20" s="115"/>
      <c r="B20" s="169"/>
      <c r="C20" s="170"/>
      <c r="D20" s="171"/>
      <c r="E20" s="115"/>
      <c r="F20" s="116"/>
      <c r="G20" s="117"/>
    </row>
    <row r="21" spans="1:7" ht="14.4" x14ac:dyDescent="0.3">
      <c r="A21" s="115"/>
      <c r="B21" s="169"/>
      <c r="C21" s="170"/>
      <c r="D21" s="171"/>
      <c r="E21" s="115"/>
      <c r="F21" s="116"/>
      <c r="G21" s="117"/>
    </row>
    <row r="22" spans="1:7" ht="14.4" x14ac:dyDescent="0.3">
      <c r="A22" s="115"/>
      <c r="B22" s="169"/>
      <c r="C22" s="170"/>
      <c r="D22" s="171"/>
      <c r="E22" s="115"/>
      <c r="F22" s="116"/>
      <c r="G22" s="117"/>
    </row>
    <row r="23" spans="1:7" ht="14.4" x14ac:dyDescent="0.3">
      <c r="A23" s="28" t="s">
        <v>25</v>
      </c>
      <c r="B23" s="14"/>
      <c r="C23" s="14"/>
      <c r="D23" s="14"/>
      <c r="E23" s="14"/>
      <c r="F23" s="14"/>
      <c r="G23" s="15"/>
    </row>
    <row r="24" spans="1:7" ht="16.2" x14ac:dyDescent="0.4">
      <c r="A24" s="29" t="s">
        <v>26</v>
      </c>
      <c r="B24" s="17"/>
      <c r="C24" s="17"/>
      <c r="D24" s="17"/>
      <c r="E24" s="17"/>
      <c r="F24" s="17"/>
      <c r="G24" s="18"/>
    </row>
    <row r="25" spans="1:7" ht="13.2" x14ac:dyDescent="0.3">
      <c r="A25" s="30" t="s">
        <v>129</v>
      </c>
      <c r="B25" s="17"/>
      <c r="C25" s="17"/>
      <c r="D25" s="17"/>
      <c r="E25" s="17"/>
      <c r="F25" s="17"/>
      <c r="G25" s="18"/>
    </row>
    <row r="26" spans="1:7" ht="13.2" x14ac:dyDescent="0.3">
      <c r="A26" s="30" t="s">
        <v>27</v>
      </c>
      <c r="B26" s="17"/>
      <c r="C26" s="17"/>
      <c r="D26" s="17"/>
      <c r="E26" s="17"/>
      <c r="F26" s="17"/>
      <c r="G26" s="18"/>
    </row>
    <row r="27" spans="1:7" ht="13.2" x14ac:dyDescent="0.35">
      <c r="A27" s="31" t="s">
        <v>28</v>
      </c>
      <c r="B27" s="17"/>
      <c r="C27" s="17"/>
      <c r="D27" s="17"/>
      <c r="E27" s="17"/>
      <c r="F27" s="17"/>
      <c r="G27" s="18"/>
    </row>
    <row r="28" spans="1:7" x14ac:dyDescent="0.3">
      <c r="A28" s="32" t="s">
        <v>30</v>
      </c>
      <c r="B28" s="17"/>
      <c r="C28" s="17"/>
      <c r="D28" s="17"/>
      <c r="E28" s="17"/>
      <c r="F28" s="17"/>
      <c r="G28" s="18"/>
    </row>
    <row r="29" spans="1:7" x14ac:dyDescent="0.3">
      <c r="A29" s="32" t="s">
        <v>29</v>
      </c>
      <c r="B29" s="17"/>
      <c r="C29" s="17"/>
      <c r="D29" s="17"/>
      <c r="E29" s="17"/>
      <c r="F29" s="17"/>
      <c r="G29" s="18"/>
    </row>
    <row r="30" spans="1:7" x14ac:dyDescent="0.3">
      <c r="A30" s="16"/>
      <c r="B30" s="17"/>
      <c r="C30" s="17"/>
      <c r="D30" s="17"/>
      <c r="E30" s="17"/>
      <c r="F30" s="17"/>
      <c r="G30" s="18"/>
    </row>
    <row r="31" spans="1:7" ht="15.6" x14ac:dyDescent="0.35">
      <c r="A31" s="33" t="s">
        <v>31</v>
      </c>
      <c r="B31" s="17"/>
      <c r="C31" s="17"/>
      <c r="D31" s="183"/>
      <c r="E31" s="184"/>
      <c r="F31" s="184"/>
      <c r="G31" s="185"/>
    </row>
    <row r="32" spans="1:7" x14ac:dyDescent="0.3">
      <c r="A32" s="16"/>
      <c r="B32" s="17"/>
      <c r="C32" s="17"/>
      <c r="D32" s="186"/>
      <c r="E32" s="187"/>
      <c r="F32" s="187"/>
      <c r="G32" s="188"/>
    </row>
    <row r="33" spans="1:7" x14ac:dyDescent="0.3">
      <c r="A33" s="34" t="s">
        <v>32</v>
      </c>
      <c r="B33" s="17"/>
      <c r="C33" s="17"/>
      <c r="D33" s="186"/>
      <c r="E33" s="187"/>
      <c r="F33" s="187"/>
      <c r="G33" s="188"/>
    </row>
    <row r="34" spans="1:7" x14ac:dyDescent="0.3">
      <c r="A34" s="16"/>
      <c r="B34" s="17"/>
      <c r="C34" s="17"/>
      <c r="D34" s="189"/>
      <c r="E34" s="190"/>
      <c r="F34" s="190"/>
      <c r="G34" s="191"/>
    </row>
    <row r="35" spans="1:7" x14ac:dyDescent="0.3">
      <c r="A35" s="19"/>
      <c r="B35" s="20"/>
      <c r="C35" s="20"/>
      <c r="D35" s="20"/>
      <c r="E35" s="20"/>
      <c r="F35" s="20"/>
      <c r="G35" s="21"/>
    </row>
    <row r="36" spans="1:7" ht="15.75" customHeight="1" x14ac:dyDescent="0.3"/>
    <row r="37" spans="1:7" ht="16.8" x14ac:dyDescent="0.45">
      <c r="A37" s="35" t="s">
        <v>122</v>
      </c>
      <c r="B37" s="14"/>
      <c r="C37" s="14"/>
      <c r="D37" s="36"/>
      <c r="E37" s="14"/>
      <c r="F37" s="14"/>
      <c r="G37" s="15"/>
    </row>
    <row r="38" spans="1:7" ht="14.4" x14ac:dyDescent="0.35">
      <c r="A38" s="30" t="s">
        <v>33</v>
      </c>
      <c r="B38" s="17"/>
      <c r="C38" s="17"/>
      <c r="D38" s="17"/>
      <c r="E38" s="17"/>
      <c r="F38" s="17"/>
      <c r="G38" s="18"/>
    </row>
    <row r="39" spans="1:7" ht="14.4" x14ac:dyDescent="0.3">
      <c r="A39" s="37" t="s">
        <v>43</v>
      </c>
      <c r="B39" s="17"/>
      <c r="C39" s="17"/>
      <c r="D39" s="17"/>
      <c r="E39" s="17"/>
      <c r="F39" s="17"/>
      <c r="G39" s="18"/>
    </row>
    <row r="40" spans="1:7" ht="13.8" x14ac:dyDescent="0.3">
      <c r="A40" s="38" t="s">
        <v>34</v>
      </c>
      <c r="B40" s="17"/>
      <c r="C40" s="17"/>
      <c r="D40" s="17"/>
      <c r="E40" s="17"/>
      <c r="F40" s="17"/>
      <c r="G40" s="18"/>
    </row>
    <row r="41" spans="1:7" ht="16.2" x14ac:dyDescent="0.4">
      <c r="A41" s="39" t="s">
        <v>121</v>
      </c>
      <c r="B41" s="17"/>
      <c r="C41" s="17"/>
      <c r="D41" s="17"/>
      <c r="E41" s="17"/>
      <c r="F41" s="17"/>
      <c r="G41" s="18"/>
    </row>
    <row r="42" spans="1:7" ht="16.2" x14ac:dyDescent="0.4">
      <c r="A42" s="39" t="s">
        <v>35</v>
      </c>
      <c r="B42" s="17"/>
      <c r="C42" s="17"/>
      <c r="D42" s="17"/>
      <c r="E42" s="17"/>
      <c r="F42" s="17"/>
      <c r="G42" s="18"/>
    </row>
    <row r="43" spans="1:7" ht="16.8" x14ac:dyDescent="0.45">
      <c r="A43" s="36" t="s">
        <v>123</v>
      </c>
      <c r="B43" s="40"/>
      <c r="C43" s="17"/>
      <c r="D43" s="17"/>
      <c r="E43" s="40"/>
      <c r="F43" s="41"/>
      <c r="G43" s="130"/>
    </row>
    <row r="44" spans="1:7" ht="14.4" x14ac:dyDescent="0.3">
      <c r="A44" s="42" t="s">
        <v>36</v>
      </c>
      <c r="B44" s="17"/>
      <c r="C44" s="17"/>
      <c r="D44" s="17"/>
      <c r="E44" s="17"/>
      <c r="F44" s="17"/>
      <c r="G44" s="18"/>
    </row>
    <row r="45" spans="1:7" ht="3.75" customHeight="1" x14ac:dyDescent="0.3">
      <c r="A45" s="43"/>
      <c r="B45" s="20"/>
      <c r="C45" s="20"/>
      <c r="D45" s="20"/>
      <c r="E45" s="20"/>
      <c r="F45" s="20"/>
      <c r="G45" s="21"/>
    </row>
    <row r="46" spans="1:7" ht="11.25" customHeight="1" x14ac:dyDescent="0.3"/>
    <row r="47" spans="1:7" ht="14.4" x14ac:dyDescent="0.3">
      <c r="A47" s="168" t="s">
        <v>130</v>
      </c>
      <c r="B47"/>
    </row>
    <row r="48" spans="1:7" ht="13.2" x14ac:dyDescent="0.3">
      <c r="A48" s="44" t="s">
        <v>37</v>
      </c>
      <c r="B48" s="45" t="s">
        <v>38</v>
      </c>
    </row>
    <row r="49" spans="1:10" ht="13.2" x14ac:dyDescent="0.3">
      <c r="A49" s="44" t="s">
        <v>39</v>
      </c>
      <c r="B49" s="45" t="s">
        <v>40</v>
      </c>
    </row>
    <row r="50" spans="1:10" ht="14.4" x14ac:dyDescent="0.3">
      <c r="A50" s="46" t="s">
        <v>42</v>
      </c>
      <c r="B50"/>
    </row>
    <row r="51" spans="1:10" ht="13.2" x14ac:dyDescent="0.3">
      <c r="A51" s="46" t="s">
        <v>41</v>
      </c>
    </row>
    <row r="53" spans="1:10" ht="13.8" x14ac:dyDescent="0.3">
      <c r="A53" s="47" t="s">
        <v>44</v>
      </c>
      <c r="B53" s="47" t="s">
        <v>45</v>
      </c>
      <c r="G53" s="48" t="s">
        <v>46</v>
      </c>
    </row>
    <row r="54" spans="1:10" ht="18" x14ac:dyDescent="0.35">
      <c r="A54" s="1"/>
      <c r="B54" s="2"/>
      <c r="C54" s="3" t="s">
        <v>18</v>
      </c>
      <c r="D54" s="2"/>
      <c r="E54" s="2"/>
      <c r="F54" s="2"/>
      <c r="G54" s="4"/>
    </row>
    <row r="55" spans="1:10" ht="13.8" x14ac:dyDescent="0.3">
      <c r="A55" s="6"/>
      <c r="B55" s="7"/>
      <c r="C55" s="8" t="s">
        <v>19</v>
      </c>
      <c r="D55" s="7"/>
      <c r="E55" s="7"/>
      <c r="F55" s="7"/>
      <c r="G55" s="9"/>
    </row>
    <row r="56" spans="1:10" ht="13.8" x14ac:dyDescent="0.3">
      <c r="A56" s="6"/>
      <c r="B56" s="7"/>
      <c r="C56" s="8" t="s">
        <v>20</v>
      </c>
      <c r="D56" s="7"/>
      <c r="E56" s="7"/>
      <c r="F56" s="7"/>
      <c r="G56" s="9"/>
    </row>
    <row r="57" spans="1:10" ht="15" thickBot="1" x14ac:dyDescent="0.4">
      <c r="A57" s="6"/>
      <c r="B57" s="7"/>
      <c r="C57" s="8" t="s">
        <v>21</v>
      </c>
      <c r="D57" s="7"/>
      <c r="E57" s="7"/>
      <c r="F57" s="7"/>
      <c r="G57" s="9"/>
    </row>
    <row r="58" spans="1:10" ht="15" customHeight="1" thickBot="1" x14ac:dyDescent="0.35">
      <c r="A58" s="234" t="s">
        <v>97</v>
      </c>
      <c r="B58" s="235"/>
      <c r="C58" s="235"/>
      <c r="D58" s="235"/>
      <c r="E58" s="235"/>
      <c r="F58" s="235"/>
      <c r="G58" s="236"/>
      <c r="H58" s="5">
        <v>265</v>
      </c>
      <c r="J58" s="145"/>
    </row>
    <row r="59" spans="1:10" ht="15" customHeight="1" thickBot="1" x14ac:dyDescent="0.35">
      <c r="A59" s="60"/>
      <c r="B59" s="148" t="s">
        <v>91</v>
      </c>
      <c r="C59" s="149"/>
      <c r="D59" s="148" t="s">
        <v>133</v>
      </c>
      <c r="E59" s="151"/>
      <c r="F59" s="150" t="str">
        <f>"Prix par pers : "&amp;Px_WE1&amp;" € x (*)"</f>
        <v>Prix par pers : 265 € x (*)</v>
      </c>
      <c r="G59" s="58"/>
      <c r="H59" s="143" t="b">
        <v>0</v>
      </c>
      <c r="I59" s="5">
        <f>IF(H59,H58*Nb_pers,0)</f>
        <v>0</v>
      </c>
    </row>
    <row r="60" spans="1:10" ht="12.6" thickBot="1" x14ac:dyDescent="0.35">
      <c r="A60" s="197" t="str">
        <f>IF(AND(Nb_pers&gt;0,Bool_WE1),"Il y a "&amp; Nb_pers &amp; " personne(s) inscrite(s). Votre tarif de base - hors option(s) et réduction(s) - est donc de : " &amp; Nb_pers*Px_WE1 &amp; "€","")</f>
        <v/>
      </c>
      <c r="B60" s="198"/>
      <c r="C60" s="198"/>
      <c r="D60" s="198"/>
      <c r="E60" s="198"/>
      <c r="F60" s="198"/>
      <c r="G60" s="199"/>
    </row>
    <row r="61" spans="1:10" ht="14.4" thickBot="1" x14ac:dyDescent="0.35">
      <c r="A61" s="69" t="s">
        <v>107</v>
      </c>
      <c r="B61" s="69"/>
      <c r="C61" s="70" t="s">
        <v>92</v>
      </c>
      <c r="D61" s="71"/>
      <c r="E61" s="69"/>
      <c r="F61" s="71" t="s">
        <v>93</v>
      </c>
      <c r="G61" s="81" t="s">
        <v>108</v>
      </c>
      <c r="H61" s="5">
        <v>55</v>
      </c>
      <c r="I61" s="5">
        <v>60</v>
      </c>
    </row>
    <row r="62" spans="1:10" ht="15" customHeight="1" thickBot="1" x14ac:dyDescent="0.35">
      <c r="A62" s="83"/>
      <c r="B62" s="64" t="str">
        <f>"Nombre de personne(s) sans forfait : -"&amp;Red_Forf_WE1&amp;" € x (*)"</f>
        <v>Nombre de personne(s) sans forfait : -55 € x (*)</v>
      </c>
      <c r="C62" s="122"/>
      <c r="D62" s="128"/>
      <c r="E62" s="62" t="str">
        <f>"Chambre individuelle : +"&amp;Opt_Indiv_WE1&amp;" €  x (*)"</f>
        <v>Chambre individuelle : +60 €  x (*)</v>
      </c>
      <c r="F62" s="61"/>
      <c r="G62" s="85"/>
      <c r="H62" s="5">
        <v>6</v>
      </c>
    </row>
    <row r="63" spans="1:10" ht="15" customHeight="1" thickBot="1" x14ac:dyDescent="0.35">
      <c r="A63" s="84"/>
      <c r="B63" s="63" t="str">
        <f>"Nombre de licencié(e)(s) FFS : -"&amp;Red_Lic_WE1&amp;" € x (*)"</f>
        <v>Nombre de licencié(e)(s) FFS : -6 € x (*)</v>
      </c>
      <c r="C63" s="65"/>
      <c r="D63" s="65"/>
      <c r="E63" s="120" t="s">
        <v>94</v>
      </c>
      <c r="F63" s="65"/>
      <c r="G63" s="111"/>
    </row>
    <row r="64" spans="1:10" ht="15" customHeight="1" thickBot="1" x14ac:dyDescent="0.35">
      <c r="A64" s="174" t="s">
        <v>95</v>
      </c>
      <c r="B64" s="175"/>
      <c r="C64" s="175"/>
      <c r="D64" s="176"/>
      <c r="E64" s="177"/>
      <c r="F64" s="178"/>
      <c r="G64" s="179"/>
    </row>
    <row r="65" spans="1:9" ht="15" customHeight="1" thickBot="1" x14ac:dyDescent="0.35">
      <c r="A65" s="74"/>
      <c r="B65" s="67"/>
      <c r="C65" s="78" t="str">
        <f>"Total Réductions "&amp;B59</f>
        <v>Total Réductions WE1</v>
      </c>
      <c r="D65" s="110">
        <f>(A62*Red_Forf_WE1)+(A63*Red_Lic_WE1)</f>
        <v>0</v>
      </c>
      <c r="E65" s="72"/>
      <c r="F65" s="78" t="str">
        <f>"Total Options "&amp;B59</f>
        <v>Total Options WE1</v>
      </c>
      <c r="G65" s="110">
        <f>G62*Opt_Indiv_WE1</f>
        <v>0</v>
      </c>
    </row>
    <row r="66" spans="1:9" ht="15" customHeight="1" thickBot="1" x14ac:dyDescent="0.35">
      <c r="A66" s="75"/>
      <c r="B66" s="66"/>
      <c r="C66" s="65"/>
      <c r="D66" s="65"/>
      <c r="E66" s="126"/>
      <c r="F66" s="77" t="str">
        <f>"Total "&amp;B59</f>
        <v>Total WE1</v>
      </c>
      <c r="G66" s="110">
        <f>IF(H59,(Nb_pers*Px_WE1)-Total_Réductions_WE1+Total_Options_WE1,0)</f>
        <v>0</v>
      </c>
    </row>
    <row r="67" spans="1:9" ht="15" customHeight="1" thickBot="1" x14ac:dyDescent="0.35">
      <c r="A67" s="60"/>
      <c r="B67" s="148" t="s">
        <v>96</v>
      </c>
      <c r="C67" s="149"/>
      <c r="D67" s="148" t="s">
        <v>134</v>
      </c>
      <c r="E67" s="151"/>
      <c r="F67" s="150" t="str">
        <f>"Prix par pers : "&amp;Px_WE2&amp;" € x (*)"</f>
        <v>Prix par pers : 265 € x (*)</v>
      </c>
      <c r="G67" s="151"/>
      <c r="H67" s="143">
        <v>265</v>
      </c>
    </row>
    <row r="68" spans="1:9" ht="12.6" thickBot="1" x14ac:dyDescent="0.35">
      <c r="A68" s="197" t="str">
        <f>IF(AND(Nb_pers&gt;0,Bool_WE2),"Il y a "&amp; Nb_pers &amp; " personne(s) inscrite(s). Votre tarif de base - hors option(s) et réduction(s) - est donc de : " &amp; Nb_pers*Px_WE2 &amp; "€","")</f>
        <v/>
      </c>
      <c r="B68" s="198"/>
      <c r="C68" s="198"/>
      <c r="D68" s="198"/>
      <c r="E68" s="198"/>
      <c r="F68" s="198"/>
      <c r="G68" s="199"/>
    </row>
    <row r="69" spans="1:9" ht="14.4" thickBot="1" x14ac:dyDescent="0.35">
      <c r="A69" s="69" t="s">
        <v>107</v>
      </c>
      <c r="B69" s="69"/>
      <c r="C69" s="70" t="s">
        <v>92</v>
      </c>
      <c r="D69" s="71"/>
      <c r="E69" s="69"/>
      <c r="F69" s="71" t="s">
        <v>93</v>
      </c>
      <c r="G69" s="81" t="s">
        <v>108</v>
      </c>
      <c r="H69" s="143" t="b">
        <v>0</v>
      </c>
    </row>
    <row r="70" spans="1:9" ht="15" customHeight="1" thickBot="1" x14ac:dyDescent="0.35">
      <c r="A70" s="83"/>
      <c r="B70" s="64" t="str">
        <f>"Nombre de personne(s) sans forfait : -"&amp;Red_Forf_WE2&amp;" € x (*)"</f>
        <v>Nombre de personne(s) sans forfait : -55 € x (*)</v>
      </c>
      <c r="C70" s="122"/>
      <c r="D70" s="128"/>
      <c r="E70" s="62" t="str">
        <f>"Chambre individuelle : +"&amp;Opt_Indiv_WE2&amp;" €  x (*)"</f>
        <v>Chambre individuelle : +60 €  x (*)</v>
      </c>
      <c r="F70" s="61"/>
      <c r="G70" s="85"/>
      <c r="H70" s="5">
        <v>55</v>
      </c>
      <c r="I70" s="5">
        <v>60</v>
      </c>
    </row>
    <row r="71" spans="1:9" ht="15" customHeight="1" thickBot="1" x14ac:dyDescent="0.35">
      <c r="A71" s="84"/>
      <c r="B71" s="63" t="str">
        <f>"Nombre de licencié(e)(s) FFS : -"&amp;Red_Lic_WE2&amp;" € x (*)"</f>
        <v>Nombre de licencié(e)(s) FFS : -6 € x (*)</v>
      </c>
      <c r="C71" s="65"/>
      <c r="D71" s="65"/>
      <c r="E71" s="120" t="s">
        <v>94</v>
      </c>
      <c r="F71" s="65"/>
      <c r="G71" s="111"/>
      <c r="H71" s="5">
        <v>6</v>
      </c>
    </row>
    <row r="72" spans="1:9" ht="15" customHeight="1" thickBot="1" x14ac:dyDescent="0.35">
      <c r="A72" s="174" t="s">
        <v>95</v>
      </c>
      <c r="B72" s="175"/>
      <c r="C72" s="175"/>
      <c r="D72" s="176"/>
      <c r="E72" s="177"/>
      <c r="F72" s="178"/>
      <c r="G72" s="179"/>
    </row>
    <row r="73" spans="1:9" ht="15" customHeight="1" thickBot="1" x14ac:dyDescent="0.35">
      <c r="A73" s="74"/>
      <c r="B73" s="67"/>
      <c r="C73" s="78" t="str">
        <f>"Total Réductions "&amp;B67</f>
        <v>Total Réductions WE2</v>
      </c>
      <c r="D73" s="110">
        <f>(A70*H70)+(A71*H71)</f>
        <v>0</v>
      </c>
      <c r="E73" s="72"/>
      <c r="F73" s="78" t="str">
        <f>"Total Options "&amp;B67</f>
        <v>Total Options WE2</v>
      </c>
      <c r="G73" s="110">
        <f>G70*I70</f>
        <v>0</v>
      </c>
    </row>
    <row r="74" spans="1:9" ht="15" customHeight="1" thickBot="1" x14ac:dyDescent="0.35">
      <c r="A74" s="74"/>
      <c r="B74" s="67"/>
      <c r="C74" s="68"/>
      <c r="D74" s="68"/>
      <c r="E74" s="72"/>
      <c r="F74" s="80" t="str">
        <f>"Total "&amp;B67</f>
        <v>Total WE2</v>
      </c>
      <c r="G74" s="110">
        <f>IF(H69,(Nb_pers*Px_WE2)-Total_Réductions_WE2+Total_Options_WE2,0)</f>
        <v>0</v>
      </c>
    </row>
    <row r="75" spans="1:9" ht="24.75" customHeight="1" thickBot="1" x14ac:dyDescent="0.35"/>
    <row r="76" spans="1:9" ht="15" customHeight="1" thickBot="1" x14ac:dyDescent="0.35">
      <c r="A76" s="60"/>
      <c r="B76" s="163" t="s">
        <v>135</v>
      </c>
      <c r="C76" s="153"/>
      <c r="D76" s="154"/>
      <c r="E76" s="153"/>
      <c r="F76" s="153"/>
      <c r="G76" s="155"/>
    </row>
    <row r="77" spans="1:9" ht="15" customHeight="1" thickBot="1" x14ac:dyDescent="0.35">
      <c r="A77" s="150" t="s">
        <v>113</v>
      </c>
      <c r="B77" s="156"/>
      <c r="C77" s="156"/>
      <c r="D77" s="157"/>
      <c r="E77" s="158" t="s">
        <v>124</v>
      </c>
      <c r="F77" s="159"/>
      <c r="G77" s="162" cm="1">
        <f t="array" ref="G77">Px_Sej1</f>
        <v>880</v>
      </c>
      <c r="H77" s="5">
        <v>880</v>
      </c>
    </row>
    <row r="78" spans="1:9" ht="12.6" thickBot="1" x14ac:dyDescent="0.35">
      <c r="A78" s="197" t="str">
        <f>IF(AND(Nb_pers&gt;0,Bool_Sej2),"Il y a "&amp; Nb_pers &amp; " personne(s) inscrite(s). Votre tarif de base [hors option(s) et réduction(s)] est donc de : " &amp; Nb_pers*Px_Sej2 &amp; "€","")</f>
        <v/>
      </c>
      <c r="B78" s="198"/>
      <c r="C78" s="198"/>
      <c r="D78" s="198"/>
      <c r="E78" s="198"/>
      <c r="F78" s="198"/>
      <c r="G78" s="199"/>
    </row>
    <row r="79" spans="1:9" ht="14.4" thickBot="1" x14ac:dyDescent="0.35">
      <c r="A79" s="79" t="s">
        <v>107</v>
      </c>
      <c r="B79" s="70"/>
      <c r="C79" s="73" t="s">
        <v>92</v>
      </c>
      <c r="D79" s="71"/>
      <c r="E79" s="73"/>
      <c r="F79" s="73" t="s">
        <v>93</v>
      </c>
      <c r="G79" s="81" t="s">
        <v>108</v>
      </c>
      <c r="H79" s="143" t="b">
        <v>0</v>
      </c>
    </row>
    <row r="80" spans="1:9" ht="15" customHeight="1" thickBot="1" x14ac:dyDescent="0.35">
      <c r="A80" s="82"/>
      <c r="B80" s="165" t="str">
        <f>"Indiquer le nombre d'enfant(s) de moins de 2 ans  : -"&amp;Red_Enf2_Sej1&amp;" € x (*) Nb pers"</f>
        <v>Indiquer le nombre d'enfant(s) de moins de 2 ans  : -510 € x (*) Nb pers</v>
      </c>
      <c r="C80" s="122"/>
      <c r="D80" s="59"/>
      <c r="E80" s="166" t="str">
        <f>"Chambre individuelle : +"&amp;Opt_Indiv_Sej1&amp;" €  x (*)"</f>
        <v>Chambre individuelle : +215 €  x (*)</v>
      </c>
      <c r="F80" s="122"/>
      <c r="G80" s="85"/>
      <c r="H80" s="5">
        <v>510</v>
      </c>
      <c r="I80" s="5">
        <v>215</v>
      </c>
    </row>
    <row r="81" spans="1:10" ht="15" customHeight="1" x14ac:dyDescent="0.3">
      <c r="A81" s="123"/>
      <c r="B81" s="165" t="str">
        <f>"Indiquer le nombre d'enfant(s) de moins de 6 ans  : -"&amp;Red_Enf6_Sej1&amp;" € x (*) Nb pers"</f>
        <v>Indiquer le nombre d'enfant(s) de moins de 6 ans  : -255 € x (*) Nb pers</v>
      </c>
      <c r="C81" s="122"/>
      <c r="D81" s="59"/>
      <c r="E81" s="124" t="s">
        <v>94</v>
      </c>
      <c r="F81" s="122"/>
      <c r="G81" s="76"/>
      <c r="H81" s="5">
        <v>255</v>
      </c>
    </row>
    <row r="82" spans="1:10" ht="15" customHeight="1" x14ac:dyDescent="0.3">
      <c r="A82" s="123"/>
      <c r="B82" s="165" t="str">
        <f>"Indiquer le nombre d'enfant(s) de moins de 12 ans  : -"&amp;Red_Enf12_Sej1&amp;" € x (*) Nb pers"</f>
        <v>Indiquer le nombre d'enfant(s) de moins de 12 ans  : -187 € x (*) Nb pers</v>
      </c>
      <c r="C82" s="122"/>
      <c r="D82" s="59"/>
      <c r="E82" s="165" t="str">
        <f>"Assurance                     : +  "&amp;Opt_Ass_Sej1&amp;" € x (*) Nb pers"</f>
        <v>Assurance                     : +  35 € x (*) Nb pers</v>
      </c>
      <c r="F82" s="122"/>
      <c r="G82" s="125"/>
      <c r="H82" s="5">
        <v>187</v>
      </c>
      <c r="I82" s="5">
        <v>35</v>
      </c>
    </row>
    <row r="83" spans="1:10" ht="15" customHeight="1" thickBot="1" x14ac:dyDescent="0.35">
      <c r="A83" s="86"/>
      <c r="B83" s="121"/>
      <c r="C83" s="122"/>
      <c r="D83" s="59"/>
      <c r="E83" s="124" t="s">
        <v>100</v>
      </c>
      <c r="F83" s="122"/>
      <c r="G83" s="76"/>
    </row>
    <row r="84" spans="1:10" ht="15" customHeight="1" thickBot="1" x14ac:dyDescent="0.35">
      <c r="A84" s="127"/>
      <c r="B84" s="121"/>
      <c r="C84" s="122"/>
      <c r="D84" s="59"/>
      <c r="E84" s="165" t="s">
        <v>131</v>
      </c>
      <c r="F84" s="122"/>
      <c r="G84" s="125"/>
      <c r="I84" s="142">
        <v>0</v>
      </c>
      <c r="J84" s="164" t="s">
        <v>127</v>
      </c>
    </row>
    <row r="85" spans="1:10" ht="15" customHeight="1" thickBot="1" x14ac:dyDescent="0.35">
      <c r="A85" s="74"/>
      <c r="B85" s="67"/>
      <c r="C85" s="78" t="s">
        <v>101</v>
      </c>
      <c r="D85" s="110">
        <f>(A80*Red_Enf2_Sej2)+(A81*Red_Enf6_Sej2)+(A82*Red_Enf12_Sej2)</f>
        <v>0</v>
      </c>
      <c r="E85" s="72"/>
      <c r="F85" s="78" t="s">
        <v>102</v>
      </c>
      <c r="G85" s="110">
        <f>(G80*Opt_Indiv_Sej2)+(G82*Opt_Ass_Sej2)+(G84*Opt_Park_sej2)</f>
        <v>0</v>
      </c>
    </row>
    <row r="86" spans="1:10" ht="15" customHeight="1" thickBot="1" x14ac:dyDescent="0.35">
      <c r="A86" s="172" t="s">
        <v>126</v>
      </c>
      <c r="B86" s="173"/>
      <c r="C86" s="173"/>
      <c r="D86" s="173"/>
      <c r="E86" s="126"/>
      <c r="F86" s="77" t="s">
        <v>98</v>
      </c>
      <c r="G86" s="110" cm="1">
        <f t="array" ref="G86">IF(H79,(Nb_pers*Px_Sej1)-Total_Réductions_séjour_1+Total_Options_séjour_1,0)</f>
        <v>0</v>
      </c>
    </row>
    <row r="87" spans="1:10" ht="15" customHeight="1" thickBot="1" x14ac:dyDescent="0.35">
      <c r="A87" s="174" t="s">
        <v>95</v>
      </c>
      <c r="B87" s="175"/>
      <c r="C87" s="175"/>
      <c r="D87" s="176"/>
      <c r="E87" s="177"/>
      <c r="F87" s="178"/>
      <c r="G87" s="179"/>
    </row>
    <row r="88" spans="1:10" x14ac:dyDescent="0.3">
      <c r="A88" s="167" t="s">
        <v>128</v>
      </c>
    </row>
    <row r="89" spans="1:10" ht="24.75" customHeight="1" thickBot="1" x14ac:dyDescent="0.35">
      <c r="A89" s="114"/>
      <c r="B89" s="57"/>
      <c r="C89" s="57"/>
      <c r="D89" s="57"/>
      <c r="E89" s="57"/>
      <c r="F89" s="57"/>
      <c r="G89" s="57"/>
    </row>
    <row r="90" spans="1:10" ht="15" customHeight="1" thickBot="1" x14ac:dyDescent="0.35">
      <c r="A90" s="60"/>
      <c r="B90" s="152" t="s">
        <v>132</v>
      </c>
      <c r="C90" s="153"/>
      <c r="D90" s="154"/>
      <c r="E90" s="153"/>
      <c r="F90" s="153"/>
      <c r="G90" s="155"/>
    </row>
    <row r="91" spans="1:10" ht="15" customHeight="1" thickBot="1" x14ac:dyDescent="0.35">
      <c r="A91" s="150" t="s">
        <v>115</v>
      </c>
      <c r="B91" s="156"/>
      <c r="C91" s="156"/>
      <c r="D91" s="157"/>
      <c r="E91" s="158" t="s">
        <v>114</v>
      </c>
      <c r="F91" s="159" t="s">
        <v>103</v>
      </c>
      <c r="G91" s="162">
        <f>Px_Sej2</f>
        <v>1030</v>
      </c>
      <c r="H91" s="5">
        <v>1030</v>
      </c>
    </row>
    <row r="92" spans="1:10" ht="12.6" thickBot="1" x14ac:dyDescent="0.35">
      <c r="A92" s="197" t="str">
        <f>IF(AND(Nb_pers&gt;0,Bool_Sej2),"Il y a "&amp; Nb_pers &amp; " personne(s) inscrite(s). Votre tarif de base [hors option(s) et réduction(s)] est donc de : " &amp; Nb_pers*Px_Sej2 &amp; "€","")</f>
        <v/>
      </c>
      <c r="B92" s="198"/>
      <c r="C92" s="198"/>
      <c r="D92" s="198"/>
      <c r="E92" s="198"/>
      <c r="F92" s="198"/>
      <c r="G92" s="199"/>
    </row>
    <row r="93" spans="1:10" ht="14.4" thickBot="1" x14ac:dyDescent="0.35">
      <c r="A93" s="79" t="s">
        <v>107</v>
      </c>
      <c r="B93" s="70"/>
      <c r="C93" s="73" t="s">
        <v>92</v>
      </c>
      <c r="D93" s="71"/>
      <c r="E93" s="73"/>
      <c r="F93" s="73" t="s">
        <v>93</v>
      </c>
      <c r="G93" s="81" t="s">
        <v>108</v>
      </c>
      <c r="H93" s="143" t="b">
        <v>0</v>
      </c>
    </row>
    <row r="94" spans="1:10" ht="15" customHeight="1" thickBot="1" x14ac:dyDescent="0.35">
      <c r="A94" s="82"/>
      <c r="B94" s="165" t="str">
        <f>"Indiquer le nombre d'enfant(s) de moins de 2 ans  : -"&amp;Red_Enf2_Sej2&amp;" € x (*) Nb pers"</f>
        <v>Indiquer le nombre d'enfant(s) de moins de 2 ans  : -600 € x (*) Nb pers</v>
      </c>
      <c r="C94" s="122"/>
      <c r="D94" s="59"/>
      <c r="E94" s="166" t="str">
        <f>"Chambre individuelle : +"&amp;Opt_Indiv_Sej2&amp;" €  x (*)"</f>
        <v>Chambre individuelle : +250 €  x (*)</v>
      </c>
      <c r="F94" s="122"/>
      <c r="G94" s="85"/>
      <c r="H94" s="5">
        <v>600</v>
      </c>
      <c r="I94" s="5">
        <v>250</v>
      </c>
    </row>
    <row r="95" spans="1:10" ht="15" customHeight="1" x14ac:dyDescent="0.3">
      <c r="A95" s="123"/>
      <c r="B95" s="165" t="str">
        <f>"Indiquer le nombre d'enfant(s) de moins de 6 ans  : -"&amp;Red_Enf6_Sej2&amp;" € x (*) Nb pers"</f>
        <v>Indiquer le nombre d'enfant(s) de moins de 6 ans  : -300 € x (*) Nb pers</v>
      </c>
      <c r="C95" s="122"/>
      <c r="D95" s="59"/>
      <c r="E95" s="124" t="s">
        <v>94</v>
      </c>
      <c r="F95" s="122"/>
      <c r="G95" s="76"/>
      <c r="H95" s="5">
        <v>300</v>
      </c>
    </row>
    <row r="96" spans="1:10" ht="15" customHeight="1" x14ac:dyDescent="0.3">
      <c r="A96" s="123"/>
      <c r="B96" s="165" t="str">
        <f>"Indiquer le nombre d'enfant(s) de moins de 12 ans  : -"&amp;Red_Enf12_Sej2&amp;" € x (*) Nb pers"</f>
        <v>Indiquer le nombre d'enfant(s) de moins de 12 ans  : -220 € x (*) Nb pers</v>
      </c>
      <c r="C96" s="122"/>
      <c r="D96" s="59"/>
      <c r="E96" s="165" t="str">
        <f>"Assurance                     : +  "&amp;Opt_Ass_Sej2&amp;" € x (*) Nb pers"</f>
        <v>Assurance                     : +  35 € x (*) Nb pers</v>
      </c>
      <c r="F96" s="122"/>
      <c r="G96" s="125"/>
      <c r="H96" s="5">
        <v>220</v>
      </c>
      <c r="I96" s="5">
        <v>35</v>
      </c>
    </row>
    <row r="97" spans="1:9" ht="15" customHeight="1" thickBot="1" x14ac:dyDescent="0.35">
      <c r="A97" s="86"/>
      <c r="B97" s="121"/>
      <c r="C97" s="122"/>
      <c r="D97" s="59"/>
      <c r="E97" s="124" t="s">
        <v>100</v>
      </c>
      <c r="F97" s="122"/>
      <c r="G97" s="76"/>
    </row>
    <row r="98" spans="1:9" ht="15" customHeight="1" thickBot="1" x14ac:dyDescent="0.35">
      <c r="A98" s="127"/>
      <c r="B98" s="121"/>
      <c r="C98" s="122"/>
      <c r="D98" s="59"/>
      <c r="E98" s="165" t="str">
        <f>"Parking                          : +"&amp;Opt_Park_sej2&amp;" €"</f>
        <v>Parking                          : +70 €</v>
      </c>
      <c r="F98" s="122"/>
      <c r="G98" s="125"/>
      <c r="I98" s="142">
        <v>70</v>
      </c>
    </row>
    <row r="99" spans="1:9" ht="15" customHeight="1" thickBot="1" x14ac:dyDescent="0.35">
      <c r="A99" s="74"/>
      <c r="B99" s="67"/>
      <c r="C99" s="78" t="s">
        <v>104</v>
      </c>
      <c r="D99" s="110">
        <f>(A94*Red_Enf2_Sej2)+(A95*Red_Enf6_Sej2)+(A96*Red_Enf12_Sej2)</f>
        <v>0</v>
      </c>
      <c r="E99" s="72"/>
      <c r="F99" s="78" t="s">
        <v>105</v>
      </c>
      <c r="G99" s="110">
        <f>(G94*Opt_Indiv_Sej2)+(G96*Opt_Ass_Sej2)+(G98*Opt_Park_sej2)</f>
        <v>0</v>
      </c>
    </row>
    <row r="100" spans="1:9" ht="15" customHeight="1" thickBot="1" x14ac:dyDescent="0.35">
      <c r="A100" s="172" t="s">
        <v>125</v>
      </c>
      <c r="B100" s="173"/>
      <c r="C100" s="173"/>
      <c r="D100" s="173"/>
      <c r="E100" s="126"/>
      <c r="F100" s="77" t="s">
        <v>106</v>
      </c>
      <c r="G100" s="110">
        <f>IF(H93,(Nb_pers*Px_Sej2)-Total_Réductions_séjour_2+Total_Options_séjour_2,0)</f>
        <v>0</v>
      </c>
    </row>
    <row r="101" spans="1:9" ht="15" customHeight="1" thickBot="1" x14ac:dyDescent="0.35">
      <c r="A101" s="174" t="s">
        <v>95</v>
      </c>
      <c r="B101" s="175"/>
      <c r="C101" s="175"/>
      <c r="D101" s="176"/>
      <c r="E101" s="177"/>
      <c r="F101" s="178"/>
      <c r="G101" s="179"/>
    </row>
    <row r="102" spans="1:9" x14ac:dyDescent="0.3">
      <c r="A102" s="167" t="s">
        <v>109</v>
      </c>
    </row>
    <row r="103" spans="1:9" ht="13.8" x14ac:dyDescent="0.3">
      <c r="A103" s="47" t="s">
        <v>44</v>
      </c>
      <c r="B103" s="47" t="s">
        <v>45</v>
      </c>
      <c r="G103" s="48" t="s">
        <v>47</v>
      </c>
    </row>
    <row r="104" spans="1:9" ht="18" x14ac:dyDescent="0.35">
      <c r="A104" s="1"/>
      <c r="B104" s="2"/>
      <c r="C104" s="3" t="s">
        <v>18</v>
      </c>
      <c r="D104" s="2"/>
      <c r="E104" s="2"/>
      <c r="F104" s="2"/>
      <c r="G104" s="4"/>
    </row>
    <row r="105" spans="1:9" ht="13.8" x14ac:dyDescent="0.3">
      <c r="A105" s="6"/>
      <c r="B105" s="7"/>
      <c r="C105" s="8" t="s">
        <v>19</v>
      </c>
      <c r="D105" s="7"/>
      <c r="E105" s="7"/>
      <c r="F105" s="7"/>
      <c r="G105" s="9"/>
    </row>
    <row r="106" spans="1:9" ht="13.8" x14ac:dyDescent="0.3">
      <c r="A106" s="6"/>
      <c r="B106" s="7"/>
      <c r="C106" s="8" t="s">
        <v>20</v>
      </c>
      <c r="D106" s="7"/>
      <c r="E106" s="7"/>
      <c r="F106" s="7"/>
      <c r="G106" s="9"/>
    </row>
    <row r="107" spans="1:9" ht="14.4" x14ac:dyDescent="0.35">
      <c r="A107" s="10"/>
      <c r="B107" s="11"/>
      <c r="C107" s="12" t="s">
        <v>21</v>
      </c>
      <c r="D107" s="11"/>
      <c r="E107" s="11"/>
      <c r="F107" s="11"/>
      <c r="G107" s="13"/>
    </row>
    <row r="108" spans="1:9" ht="7.5" customHeight="1" thickBot="1" x14ac:dyDescent="0.35">
      <c r="C108" s="129"/>
    </row>
    <row r="109" spans="1:9" ht="15" customHeight="1" x14ac:dyDescent="0.3">
      <c r="A109" s="226" t="str">
        <f>IF(Nb_pers=0,"ATTENTION, aucune personne inscrite ! Remplir nom(s) page 1",IF(OR(Bool_WE1,Bool_WE2,Bool_Sej1_Ch2,Bool_Sej1_ch3,Bool_Sej2)=FALSE,"ATTENTION, aucune activité cochée page 2","Résumé de votre inscription"))</f>
        <v>ATTENTION, aucune personne inscrite ! Remplir nom(s) page 1</v>
      </c>
      <c r="B109" s="227"/>
      <c r="C109" s="227"/>
      <c r="D109" s="227"/>
      <c r="E109" s="227"/>
      <c r="F109" s="227"/>
      <c r="G109" s="228"/>
    </row>
    <row r="110" spans="1:9" ht="13.8" x14ac:dyDescent="0.3">
      <c r="A110" s="131"/>
      <c r="B110" s="132"/>
      <c r="C110" s="133" t="str">
        <f>IF(Nb_pers&gt;0,Nb_pers&amp;" personne(s) inscrite(s)","")</f>
        <v/>
      </c>
      <c r="D110" s="134"/>
      <c r="E110" s="132"/>
      <c r="F110" s="134"/>
      <c r="G110" s="135"/>
    </row>
    <row r="111" spans="1:9" ht="13.8" x14ac:dyDescent="0.3">
      <c r="A111" s="131"/>
      <c r="B111" s="132"/>
      <c r="C111" s="133" t="str">
        <f>IF(Nb_Act_Cochees&gt;0,Nb_Act_Cochees&amp;" activités cochées","")</f>
        <v/>
      </c>
      <c r="D111" s="134"/>
      <c r="E111" s="132"/>
      <c r="F111" s="136"/>
      <c r="G111" s="135"/>
      <c r="I111" s="5">
        <f>COUNTIF(H:H,TRUE)</f>
        <v>0</v>
      </c>
    </row>
    <row r="112" spans="1:9" ht="13.8" x14ac:dyDescent="0.3">
      <c r="A112" s="131"/>
      <c r="B112" s="132" t="str">
        <f>IF(Bool_WE1,"Montant WE1","")</f>
        <v/>
      </c>
      <c r="C112" s="136" t="str">
        <f>IF(Bool_WE1,Total_WE1,"")</f>
        <v/>
      </c>
      <c r="D112" s="132" t="str">
        <f>IF(Bool_WE2,"Montant WE2","")</f>
        <v/>
      </c>
      <c r="E112" s="136" t="str">
        <f>IF(Bool_WE2,Total_WE2,"")</f>
        <v/>
      </c>
      <c r="F112" s="134"/>
      <c r="G112" s="135"/>
    </row>
    <row r="113" spans="1:7" ht="14.4" thickBot="1" x14ac:dyDescent="0.35">
      <c r="A113" s="137"/>
      <c r="B113" s="138" t="str">
        <f>IF(Bool_Sej1,"Séjour 1","")</f>
        <v/>
      </c>
      <c r="C113" s="139" t="str">
        <f>IF(Bool_Sej1,Total_séjour_1,"")</f>
        <v/>
      </c>
      <c r="D113" s="138" t="str">
        <f>IF(Bool_Sej2,"Séjour 2","")</f>
        <v/>
      </c>
      <c r="E113" s="139" t="str">
        <f>IF(Bool_Sej2,Total_séjour_2,"")</f>
        <v/>
      </c>
      <c r="F113" s="140"/>
      <c r="G113" s="141"/>
    </row>
    <row r="114" spans="1:7" s="146" customFormat="1" ht="30.75" customHeight="1" x14ac:dyDescent="0.3">
      <c r="C114" s="147" t="s">
        <v>111</v>
      </c>
    </row>
    <row r="115" spans="1:7" ht="19.8" x14ac:dyDescent="0.3">
      <c r="A115" s="87" t="s">
        <v>48</v>
      </c>
      <c r="B115"/>
    </row>
    <row r="116" spans="1:7" ht="18.600000000000001" x14ac:dyDescent="0.3">
      <c r="A116" s="88" t="s">
        <v>49</v>
      </c>
      <c r="B116"/>
    </row>
    <row r="117" spans="1:7" ht="15.6" x14ac:dyDescent="0.3">
      <c r="A117" s="89" t="s">
        <v>50</v>
      </c>
      <c r="B117"/>
    </row>
    <row r="118" spans="1:7" ht="15.6" x14ac:dyDescent="0.3">
      <c r="A118" s="89" t="s">
        <v>51</v>
      </c>
      <c r="B118"/>
    </row>
    <row r="119" spans="1:7" ht="14.4" x14ac:dyDescent="0.3">
      <c r="A119" s="160" t="s">
        <v>116</v>
      </c>
      <c r="B119"/>
      <c r="G119" s="161" t="s">
        <v>52</v>
      </c>
    </row>
    <row r="120" spans="1:7" ht="14.4" x14ac:dyDescent="0.3">
      <c r="A120" s="90"/>
      <c r="B120"/>
    </row>
    <row r="121" spans="1:7" ht="15.6" x14ac:dyDescent="0.3">
      <c r="A121" s="91" t="s">
        <v>120</v>
      </c>
      <c r="B121"/>
    </row>
    <row r="122" spans="1:7" ht="6.75" customHeight="1" x14ac:dyDescent="0.3">
      <c r="A122" s="91"/>
      <c r="B122"/>
    </row>
    <row r="123" spans="1:7" ht="18.600000000000001" x14ac:dyDescent="0.3">
      <c r="A123" s="92" t="s">
        <v>53</v>
      </c>
      <c r="B123"/>
    </row>
    <row r="124" spans="1:7" ht="15.6" x14ac:dyDescent="0.3">
      <c r="A124" s="89" t="s">
        <v>117</v>
      </c>
      <c r="B124"/>
      <c r="G124" s="161" t="s">
        <v>52</v>
      </c>
    </row>
    <row r="125" spans="1:7" ht="15.6" x14ac:dyDescent="0.3">
      <c r="A125" s="93" t="s">
        <v>118</v>
      </c>
      <c r="B125"/>
    </row>
    <row r="126" spans="1:7" ht="15.6" x14ac:dyDescent="0.3">
      <c r="A126" s="94" t="s">
        <v>54</v>
      </c>
      <c r="B126"/>
    </row>
    <row r="127" spans="1:7" ht="15.6" x14ac:dyDescent="0.3">
      <c r="A127" s="93" t="s">
        <v>55</v>
      </c>
      <c r="B127"/>
    </row>
    <row r="128" spans="1:7" ht="14.4" x14ac:dyDescent="0.3">
      <c r="A128"/>
      <c r="B128"/>
    </row>
    <row r="129" spans="1:7" ht="15.6" x14ac:dyDescent="0.3">
      <c r="A129" s="95" t="s">
        <v>56</v>
      </c>
      <c r="B129"/>
    </row>
    <row r="130" spans="1:7" ht="15.6" x14ac:dyDescent="0.3">
      <c r="B130" s="96" t="s">
        <v>88</v>
      </c>
      <c r="C130" s="97" t="s">
        <v>119</v>
      </c>
    </row>
    <row r="131" spans="1:7" ht="15.6" x14ac:dyDescent="0.3">
      <c r="B131" s="96" t="s">
        <v>57</v>
      </c>
      <c r="C131" s="97" t="s">
        <v>87</v>
      </c>
    </row>
    <row r="132" spans="1:7" ht="18.600000000000001" x14ac:dyDescent="0.3">
      <c r="B132"/>
      <c r="D132" s="98" t="s">
        <v>58</v>
      </c>
    </row>
    <row r="133" spans="1:7" ht="18.600000000000001" x14ac:dyDescent="0.3">
      <c r="B133"/>
      <c r="D133" s="98" t="s">
        <v>59</v>
      </c>
    </row>
    <row r="134" spans="1:7" ht="18.600000000000001" x14ac:dyDescent="0.3">
      <c r="B134"/>
      <c r="D134" s="99" t="s">
        <v>60</v>
      </c>
    </row>
    <row r="135" spans="1:7" ht="14.4" x14ac:dyDescent="0.3">
      <c r="B135"/>
      <c r="D135" s="100"/>
    </row>
    <row r="136" spans="1:7" ht="15" customHeight="1" x14ac:dyDescent="0.3">
      <c r="B136"/>
      <c r="D136" s="100"/>
    </row>
    <row r="137" spans="1:7" ht="15.6" x14ac:dyDescent="0.3">
      <c r="A137" s="95" t="s">
        <v>89</v>
      </c>
      <c r="B137"/>
    </row>
    <row r="138" spans="1:7" ht="16.2" x14ac:dyDescent="0.3">
      <c r="A138" s="95" t="s">
        <v>90</v>
      </c>
      <c r="B138"/>
    </row>
    <row r="139" spans="1:7" ht="15" customHeight="1" thickBot="1" x14ac:dyDescent="0.35">
      <c r="A139" s="95"/>
      <c r="B139"/>
    </row>
    <row r="140" spans="1:7" ht="21" x14ac:dyDescent="0.3">
      <c r="B140" s="101"/>
      <c r="C140" s="56"/>
      <c r="D140" s="102" t="s">
        <v>61</v>
      </c>
      <c r="E140" s="56"/>
      <c r="F140" s="56"/>
      <c r="G140" s="54"/>
    </row>
    <row r="141" spans="1:7" ht="15" thickBot="1" x14ac:dyDescent="0.35">
      <c r="B141" s="103"/>
      <c r="C141" s="57"/>
      <c r="D141" s="104" t="s">
        <v>62</v>
      </c>
      <c r="E141" s="57"/>
      <c r="F141" s="57"/>
      <c r="G141" s="53"/>
    </row>
    <row r="142" spans="1:7" ht="14.4" x14ac:dyDescent="0.3">
      <c r="B142" s="50"/>
      <c r="C142" s="105" t="s">
        <v>63</v>
      </c>
      <c r="D142" s="106"/>
      <c r="E142" s="50"/>
      <c r="F142" s="107" t="s">
        <v>69</v>
      </c>
      <c r="G142" s="54"/>
    </row>
    <row r="143" spans="1:7" ht="16.2" x14ac:dyDescent="0.4">
      <c r="B143" s="51"/>
      <c r="C143" s="112" t="s">
        <v>64</v>
      </c>
      <c r="D143" s="108"/>
      <c r="E143" s="51"/>
      <c r="F143" s="113" t="s">
        <v>70</v>
      </c>
      <c r="G143" s="55"/>
    </row>
    <row r="144" spans="1:7" ht="16.2" x14ac:dyDescent="0.4">
      <c r="B144" s="51"/>
      <c r="C144" s="112" t="s">
        <v>65</v>
      </c>
      <c r="D144" s="108"/>
      <c r="E144" s="51"/>
      <c r="F144" s="113" t="s">
        <v>71</v>
      </c>
      <c r="G144" s="55"/>
    </row>
    <row r="145" spans="1:7" ht="16.2" x14ac:dyDescent="0.4">
      <c r="B145" s="51"/>
      <c r="C145" s="112" t="s">
        <v>66</v>
      </c>
      <c r="D145" s="108"/>
      <c r="E145" s="51"/>
      <c r="F145" s="113" t="s">
        <v>72</v>
      </c>
      <c r="G145" s="55"/>
    </row>
    <row r="146" spans="1:7" ht="16.2" x14ac:dyDescent="0.4">
      <c r="B146" s="51"/>
      <c r="C146" s="112" t="s">
        <v>67</v>
      </c>
      <c r="D146" s="108"/>
      <c r="E146" s="51"/>
      <c r="F146" s="113" t="s">
        <v>73</v>
      </c>
      <c r="G146" s="55"/>
    </row>
    <row r="147" spans="1:7" ht="15" thickBot="1" x14ac:dyDescent="0.35">
      <c r="B147" s="52"/>
      <c r="C147" s="109" t="s">
        <v>68</v>
      </c>
      <c r="D147" s="53"/>
      <c r="E147" s="52"/>
      <c r="F147" s="109" t="s">
        <v>74</v>
      </c>
      <c r="G147" s="53"/>
    </row>
    <row r="148" spans="1:7" ht="14.4" x14ac:dyDescent="0.3">
      <c r="B148" s="50"/>
      <c r="C148" s="105" t="s">
        <v>75</v>
      </c>
      <c r="D148" s="54"/>
      <c r="E148" s="50"/>
      <c r="F148" s="105" t="s">
        <v>81</v>
      </c>
      <c r="G148" s="54"/>
    </row>
    <row r="149" spans="1:7" ht="16.2" x14ac:dyDescent="0.4">
      <c r="B149" s="51"/>
      <c r="C149" s="112" t="s">
        <v>76</v>
      </c>
      <c r="D149" s="55"/>
      <c r="E149" s="51"/>
      <c r="F149" s="112" t="s">
        <v>82</v>
      </c>
      <c r="G149" s="55"/>
    </row>
    <row r="150" spans="1:7" ht="16.2" x14ac:dyDescent="0.4">
      <c r="B150" s="51"/>
      <c r="C150" s="112" t="s">
        <v>77</v>
      </c>
      <c r="D150" s="55"/>
      <c r="E150" s="51"/>
      <c r="F150" s="112" t="s">
        <v>83</v>
      </c>
      <c r="G150" s="55"/>
    </row>
    <row r="151" spans="1:7" ht="16.2" x14ac:dyDescent="0.4">
      <c r="B151" s="51"/>
      <c r="C151" s="112" t="s">
        <v>78</v>
      </c>
      <c r="D151" s="55"/>
      <c r="E151" s="51"/>
      <c r="F151" s="112" t="s">
        <v>84</v>
      </c>
      <c r="G151" s="55"/>
    </row>
    <row r="152" spans="1:7" ht="16.2" x14ac:dyDescent="0.4">
      <c r="B152" s="51"/>
      <c r="C152" s="112" t="s">
        <v>79</v>
      </c>
      <c r="D152" s="55"/>
      <c r="E152" s="51"/>
      <c r="F152" s="112" t="s">
        <v>85</v>
      </c>
      <c r="G152" s="55"/>
    </row>
    <row r="153" spans="1:7" ht="15" thickBot="1" x14ac:dyDescent="0.35">
      <c r="B153" s="52"/>
      <c r="C153" s="109" t="s">
        <v>80</v>
      </c>
      <c r="D153" s="53"/>
      <c r="E153" s="52"/>
      <c r="F153" s="109" t="s">
        <v>52</v>
      </c>
      <c r="G153" s="53"/>
    </row>
    <row r="155" spans="1:7" ht="13.8" x14ac:dyDescent="0.3">
      <c r="A155" s="47" t="s">
        <v>44</v>
      </c>
      <c r="B155" s="47" t="s">
        <v>45</v>
      </c>
      <c r="G155" s="48" t="s">
        <v>86</v>
      </c>
    </row>
  </sheetData>
  <sheetProtection selectLockedCells="1"/>
  <mergeCells count="38">
    <mergeCell ref="A109:G109"/>
    <mergeCell ref="B19:D19"/>
    <mergeCell ref="A17:G17"/>
    <mergeCell ref="A18:G18"/>
    <mergeCell ref="A58:G58"/>
    <mergeCell ref="E64:G64"/>
    <mergeCell ref="E72:G72"/>
    <mergeCell ref="E101:G101"/>
    <mergeCell ref="A64:D64"/>
    <mergeCell ref="A72:D72"/>
    <mergeCell ref="A101:D101"/>
    <mergeCell ref="A100:D100"/>
    <mergeCell ref="A68:G68"/>
    <mergeCell ref="A92:G92"/>
    <mergeCell ref="A60:G60"/>
    <mergeCell ref="B20:D20"/>
    <mergeCell ref="A1:G1"/>
    <mergeCell ref="A2:G2"/>
    <mergeCell ref="A3:G3"/>
    <mergeCell ref="A4:G4"/>
    <mergeCell ref="A6:G6"/>
    <mergeCell ref="A7:G7"/>
    <mergeCell ref="A8:G8"/>
    <mergeCell ref="A9:G9"/>
    <mergeCell ref="A10:G10"/>
    <mergeCell ref="B11:D11"/>
    <mergeCell ref="F11:G11"/>
    <mergeCell ref="B21:D21"/>
    <mergeCell ref="A86:D86"/>
    <mergeCell ref="A87:D87"/>
    <mergeCell ref="E87:G87"/>
    <mergeCell ref="B12:G12"/>
    <mergeCell ref="D31:G34"/>
    <mergeCell ref="B22:D22"/>
    <mergeCell ref="F15:G15"/>
    <mergeCell ref="B14:E14"/>
    <mergeCell ref="B13:E13"/>
    <mergeCell ref="A78:G78"/>
  </mergeCells>
  <conditionalFormatting sqref="A109:G109">
    <cfRule type="expression" dxfId="1" priority="2">
      <formula>$A$109&lt;&gt;"Résumé de votre inscription"</formula>
    </cfRule>
  </conditionalFormatting>
  <conditionalFormatting sqref="A110:G113">
    <cfRule type="expression" dxfId="0" priority="1">
      <formula>$A$111&lt;&gt;"Résumé de votre inscription"</formula>
    </cfRule>
  </conditionalFormatting>
  <dataValidations xWindow="1101" yWindow="681" count="12">
    <dataValidation type="custom" allowBlank="1" showInputMessage="1" showErrorMessage="1" error="Format d'adresse mail non valide" sqref="B14 G20:G22" xr:uid="{F9597939-5B33-464E-9AF7-DA0F34A224C1}">
      <formula1>NOT(ISERROR(FIND(".",B14,FIND("@",B14))))</formula1>
    </dataValidation>
    <dataValidation type="list" showInputMessage="1" showErrorMessage="1" error="Code sexe non valide" promptTitle="Saisir le sexe" prompt="Indiquer M pour Masculin ou F pour Féminin" sqref="D15 A20:A22" xr:uid="{B04C3F28-820D-4A94-B02A-547D092D75FA}">
      <formula1>$H$15:$I$15</formula1>
    </dataValidation>
    <dataValidation type="whole" allowBlank="1" showInputMessage="1" showErrorMessage="1" errorTitle="Option chambre individuelle" error="Nombre entier compris entre 1 et 4. Sinon, remettre à vide" promptTitle="Option chambre individuelle" prompt="Si vous souhaitez une ou plusieurs chambres individuelles, merci d'en indiquer le nombre. Sous réserve de disponibilité." sqref="G62 G70 G94 G80" xr:uid="{2D54679A-AF76-469D-99F8-7EE35827C806}">
      <formula1>0</formula1>
      <formula2>4</formula2>
    </dataValidation>
    <dataValidation allowBlank="1" showInputMessage="1" showErrorMessage="1" promptTitle="Type de chambre souhaité" prompt="Cocher svp_x000a_" sqref="G91 G77" xr:uid="{6D8F07F2-5C8D-4763-9AAA-B9CBAA9FFD59}"/>
    <dataValidation type="whole" allowBlank="1" showInputMessage="1" showErrorMessage="1" errorTitle="Nombre carré neige" error="Compris entre 0 et 4. Sinon, remettre à vide" promptTitle="Nombre Ass indiv" prompt="Si une ou plusieurs personnes souhaitent souscrire une assurance individuelle annulation, merci d'en indiquer le nombre. Sinon, remettre à vide." sqref="G96 G82" xr:uid="{C1F2E226-C8CE-42C2-8A5B-6EB080C510E4}">
      <formula1>0</formula1>
      <formula2>4</formula2>
    </dataValidation>
    <dataValidation type="whole" allowBlank="1" showInputMessage="1" showErrorMessage="1" errorTitle="Nombre parking" error="Nombre entier compris entre 0 et 4. Sinon, remettre à vide" promptTitle="Nombre parking" prompt="Si vous souhaitez réserver 1 ou plusieurs places de parking (sous réserve acceptation par le prestataire), merci d'en indiquer le nombre. Sinon, remettre à vide" sqref="G98" xr:uid="{7A4CE4A8-BE5C-4359-BFC4-3D1B09CE428D}">
      <formula1>0</formula1>
      <formula2>4</formula2>
    </dataValidation>
    <dataValidation type="whole" allowBlank="1" showInputMessage="1" showErrorMessage="1" errorTitle="Nb réductions enfants" error="Nombre entier compris entre 0 et 3. Sinon, remettre à vide" promptTitle="Nb réductions enfants" prompt="Si vous avez un ou plusieurs enfants (max 3, présence d'un adulte obligatoire), merci d'en indiquer le nombre pour chaque catégorie d'âge. Sinon, remettre à vide" sqref="A94:A96 A80:A82" xr:uid="{A2DE6332-28B1-4CBE-8CF6-97F3EF9FC62F}">
      <formula1>0</formula1>
      <formula2>3</formula2>
    </dataValidation>
    <dataValidation type="textLength" allowBlank="1" showInputMessage="1" showErrorMessage="1" errorTitle="éventuel colocataire" error="Texte attendu (max 50 car)_x000a_Si pas de colocataire demandé, remettre à vide" promptTitle="éventuel colocataire" prompt="Indiquer ici le nom de la personne avec qui vous souhaitez partager votre hébergement._x000a_Sinon, remettre à vide._x000a_Texte attendu (max 50 car)" sqref="E64:G64 E72:G72 E101:G101 E87:G87" xr:uid="{A1AF4F09-E8A6-4834-A139-36F76F747CD4}">
      <formula1>0</formula1>
      <formula2>50</formula2>
    </dataValidation>
    <dataValidation allowBlank="1" showInputMessage="1" showErrorMessage="1" promptTitle="Nom(s) accompagnant(s)" prompt="Saisir les éventuels Nom(s) des personnes qui vous accompagneront dans vos activités. Remettre à vide sinon._x000a_" sqref="B20:D22" xr:uid="{6A336552-E1B7-4523-AA92-E409012BF7A7}"/>
    <dataValidation type="whole" allowBlank="1" showInputMessage="1" showErrorMessage="1" errorTitle="Réduction sans forfait" error="Nombre entier compris entre 1 et 4. Sinon, remettre à &quot;vide&quot;" promptTitle="Réduction sans forfait" prompt="Si une ou plusieurs personnes ne skient pas, merci d'en idniquer le nombre. Sinon, laissez vide" sqref="A62 A70" xr:uid="{81CC9881-C18B-402D-B755-DE8CF30A269A}">
      <formula1>0</formula1>
      <formula2>4</formula2>
    </dataValidation>
    <dataValidation type="whole" allowBlank="1" showInputMessage="1" showErrorMessage="1" errorTitle="Réduction Licence" error="Nombre entier compris entre 1 et 4.sinon remettre à vide" promptTitle="Réduction Licence" prompt="Si une ou plusieurs personnes possèdent une licence FFS, merci d'en indiquer le nombre_x000a_. Sinon laissez vide" sqref="A63 A71" xr:uid="{D71A24C7-61F9-494E-9633-D0080F0B5CFA}">
      <formula1>0</formula1>
      <formula2>4</formula2>
    </dataValidation>
    <dataValidation type="whole" allowBlank="1" showInputMessage="1" showErrorMessage="1" errorTitle="Nombre parking" error="Nombre entier compris entre 0 et 0. Sinon, remettre à vide. _x000a_Réservation impossible sur ce séjour." promptTitle="Nombre parking" prompt="Parking impossible à réserver à l'avance. Devra être éventuellement traité sur place._x000a_Laisser cette case vide." sqref="G84" xr:uid="{845DFE51-38EB-4F8A-BB84-AB218DC07443}">
      <formula1>0</formula1>
      <formula2>0</formula2>
    </dataValidation>
  </dataValidations>
  <hyperlinks>
    <hyperlink ref="A23" r:id="rId1" display="https://cicms.clubffs.fr/page/detail/9738/cicms" xr:uid="{F4679248-EF79-4B24-B54F-A8E1B2A90EC4}"/>
    <hyperlink ref="A44" r:id="rId2" display="https://cicms.clubffs.fr/page/detail/9824/cicms" xr:uid="{043B3861-5623-4E30-8F53-570130BB69BD}"/>
    <hyperlink ref="A124" r:id="rId3" display="mailto:cicms34.ski@gmail.com" xr:uid="{76181385-D683-4896-9282-6D529F910272}"/>
    <hyperlink ref="C147" r:id="rId4" xr:uid="{A8294D27-D110-4C2A-B302-3D1B3850B9B2}"/>
    <hyperlink ref="F147" r:id="rId5" xr:uid="{CDDA0465-ACDD-4843-856D-881CB8C12C90}"/>
    <hyperlink ref="C153" r:id="rId6" display="mailto:jean-christopheraymond@orange.fr" xr:uid="{36E9D485-C1F2-4466-8A1A-C6D14A8158C9}"/>
    <hyperlink ref="F153" r:id="rId7" display="mailto:cicms34.ski@gmail.com" xr:uid="{F54C4EAB-D7F9-4311-AFD9-ECC618B934DA}"/>
    <hyperlink ref="G119" r:id="rId8" xr:uid="{D51DBAAE-975E-4776-BABF-BF473AFA96E9}"/>
    <hyperlink ref="G124" r:id="rId9" xr:uid="{FD813F09-947D-4315-99C1-6814B521D300}"/>
  </hyperlinks>
  <printOptions horizontalCentered="1" verticalCentered="1"/>
  <pageMargins left="0" right="0" top="0" bottom="0" header="0" footer="0"/>
  <pageSetup paperSize="9" orientation="portrait" r:id="rId10"/>
  <rowBreaks count="2" manualBreakCount="2">
    <brk id="53" max="6" man="1"/>
    <brk id="103" max="16383" man="1"/>
  </rowBreaks>
  <ignoredErrors>
    <ignoredError sqref="D113" formula="1"/>
  </ignoredErrors>
  <drawing r:id="rId11"/>
  <legacyDrawing r:id="rId1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13" name="Check Box 7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57</xdr:row>
                    <xdr:rowOff>175260</xdr:rowOff>
                  </from>
                  <to>
                    <xdr:col>0</xdr:col>
                    <xdr:colOff>426720</xdr:colOff>
                    <xdr:row>59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65</xdr:row>
                    <xdr:rowOff>160020</xdr:rowOff>
                  </from>
                  <to>
                    <xdr:col>0</xdr:col>
                    <xdr:colOff>426720</xdr:colOff>
                    <xdr:row>67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locked="0" defaultSize="0" autoFill="0" autoLine="0" autoPict="0">
                <anchor moveWithCells="1">
                  <from>
                    <xdr:col>6</xdr:col>
                    <xdr:colOff>68580</xdr:colOff>
                    <xdr:row>88</xdr:row>
                    <xdr:rowOff>0</xdr:rowOff>
                  </from>
                  <to>
                    <xdr:col>6</xdr:col>
                    <xdr:colOff>365760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74</xdr:row>
                    <xdr:rowOff>289560</xdr:rowOff>
                  </from>
                  <to>
                    <xdr:col>0</xdr:col>
                    <xdr:colOff>426720</xdr:colOff>
                    <xdr:row>76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locked="0" defaultSize="0" autoFill="0" autoLine="0" autoPict="0">
                <anchor moveWithCells="1">
                  <from>
                    <xdr:col>0</xdr:col>
                    <xdr:colOff>121920</xdr:colOff>
                    <xdr:row>88</xdr:row>
                    <xdr:rowOff>289560</xdr:rowOff>
                  </from>
                  <to>
                    <xdr:col>0</xdr:col>
                    <xdr:colOff>426720</xdr:colOff>
                    <xdr:row>90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43</vt:i4>
      </vt:variant>
    </vt:vector>
  </HeadingPairs>
  <TitlesOfParts>
    <vt:vector size="44" baseType="lpstr">
      <vt:lpstr>Feuil1</vt:lpstr>
      <vt:lpstr>Bool_Sej1</vt:lpstr>
      <vt:lpstr>Bool_Sej2</vt:lpstr>
      <vt:lpstr>Bool_WE1</vt:lpstr>
      <vt:lpstr>Bool_WE2</vt:lpstr>
      <vt:lpstr>Nb_Act_Cochees</vt:lpstr>
      <vt:lpstr>Nb_Lic</vt:lpstr>
      <vt:lpstr>Nb_pers</vt:lpstr>
      <vt:lpstr>Opt_Ass_Sej1</vt:lpstr>
      <vt:lpstr>Opt_Ass_Sej2</vt:lpstr>
      <vt:lpstr>Opt_Indiv_Sej1</vt:lpstr>
      <vt:lpstr>Opt_Indiv_Sej2</vt:lpstr>
      <vt:lpstr>Opt_Indiv_WE1</vt:lpstr>
      <vt:lpstr>Opt_Indiv_WE2</vt:lpstr>
      <vt:lpstr>Opt_Park_Sej1</vt:lpstr>
      <vt:lpstr>Opt_Park_sej2</vt:lpstr>
      <vt:lpstr>Prix_Sej1</vt:lpstr>
      <vt:lpstr>Px_Sej1</vt:lpstr>
      <vt:lpstr>Px_Sej2</vt:lpstr>
      <vt:lpstr>Px_WE1</vt:lpstr>
      <vt:lpstr>Px_WE2</vt:lpstr>
      <vt:lpstr>Red_Enf12_Sej1</vt:lpstr>
      <vt:lpstr>Red_Enf12_Sej2</vt:lpstr>
      <vt:lpstr>Red_Enf2_Sej1</vt:lpstr>
      <vt:lpstr>Red_Enf2_Sej2</vt:lpstr>
      <vt:lpstr>Red_Enf6_Sej1</vt:lpstr>
      <vt:lpstr>Red_Enf6_Sej2</vt:lpstr>
      <vt:lpstr>Red_Forf_WE1</vt:lpstr>
      <vt:lpstr>Red_Forf_WE2</vt:lpstr>
      <vt:lpstr>Red_Lic_WE1</vt:lpstr>
      <vt:lpstr>Red_Lic_WE2</vt:lpstr>
      <vt:lpstr>Total_Options_séjour_1</vt:lpstr>
      <vt:lpstr>Total_Options_séjour_2</vt:lpstr>
      <vt:lpstr>Total_Options_WE1</vt:lpstr>
      <vt:lpstr>Total_Options_WE2</vt:lpstr>
      <vt:lpstr>Total_Réductions_séjour_1</vt:lpstr>
      <vt:lpstr>Total_Réductions_séjour_2</vt:lpstr>
      <vt:lpstr>Total_Réductions_WE1</vt:lpstr>
      <vt:lpstr>Total_Réductions_WE2</vt:lpstr>
      <vt:lpstr>Total_séjour_1</vt:lpstr>
      <vt:lpstr>Total_séjour_2</vt:lpstr>
      <vt:lpstr>Total_WE1</vt:lpstr>
      <vt:lpstr>Total_WE2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D</dc:creator>
  <cp:lastModifiedBy>Bruno</cp:lastModifiedBy>
  <cp:lastPrinted>2024-07-13T12:53:08Z</cp:lastPrinted>
  <dcterms:created xsi:type="dcterms:W3CDTF">2024-07-11T12:31:02Z</dcterms:created>
  <dcterms:modified xsi:type="dcterms:W3CDTF">2026-08-08T12:29:37Z</dcterms:modified>
</cp:coreProperties>
</file>